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3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drawings/drawing4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Mobile Mark Files\Mina Samples\Calculators\"/>
    </mc:Choice>
  </mc:AlternateContent>
  <xr:revisionPtr revIDLastSave="0" documentId="13_ncr:1_{F450F2CA-240C-4CA5-9BCE-E1B5E3436473}" xr6:coauthVersionLast="45" xr6:coauthVersionMax="45" xr10:uidLastSave="{00000000-0000-0000-0000-000000000000}"/>
  <workbookProtection workbookAlgorithmName="SHA-512" workbookHashValue="IoAX+FL0huPEaCXYttP5S8NWaJlnMwO7AvvArWuNMq+SA6nRrb4r8ygfSsnhzFHm6kCQ5/w9DFoyhbA3LGTSGw==" workbookSaltValue="XwPDesSgXvAolPCQCcUipg==" workbookSpinCount="100000" lockStructure="1"/>
  <bookViews>
    <workbookView xWindow="27030" yWindow="1500" windowWidth="18030" windowHeight="14655" tabRatio="750" xr2:uid="{A8A68155-B30E-44FF-97D7-FC713020C450}"/>
  </bookViews>
  <sheets>
    <sheet name="VSWR RL &amp; Reflected Loss" sheetId="2" r:id="rId1"/>
    <sheet name="db to vswr" sheetId="3" state="hidden" r:id="rId2"/>
    <sheet name="db to vswr (original)" sheetId="8" state="hidden" r:id="rId3"/>
    <sheet name="missmatch loss" sheetId="7" state="hidden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0" i="2" l="1"/>
  <c r="H9" i="3" l="1"/>
  <c r="E20" i="2" s="1"/>
  <c r="H13" i="3"/>
  <c r="H21" i="3" s="1"/>
  <c r="I24" i="7" l="1"/>
  <c r="C24" i="7"/>
  <c r="H13" i="8" l="1"/>
  <c r="H21" i="8" s="1"/>
  <c r="H9" i="8"/>
  <c r="D9" i="8" s="1"/>
  <c r="M28" i="7" l="1"/>
  <c r="M36" i="7" s="1"/>
  <c r="F28" i="7" l="1"/>
  <c r="F36" i="7" s="1"/>
  <c r="F24" i="7"/>
  <c r="B24" i="7" s="1"/>
  <c r="M24" i="7"/>
  <c r="J24" i="7" s="1"/>
  <c r="F7" i="7" l="1"/>
  <c r="F32" i="7"/>
  <c r="D9" i="3"/>
  <c r="I13" i="2"/>
  <c r="I21" i="2" s="1"/>
  <c r="I9" i="2"/>
  <c r="E9" i="2" s="1"/>
  <c r="I17" i="2" l="1"/>
</calcChain>
</file>

<file path=xl/sharedStrings.xml><?xml version="1.0" encoding="utf-8"?>
<sst xmlns="http://schemas.openxmlformats.org/spreadsheetml/2006/main" count="53" uniqueCount="29">
  <si>
    <t>vswr</t>
  </si>
  <si>
    <t>reflection coefficent</t>
  </si>
  <si>
    <t>db(RL)  to vswr</t>
  </si>
  <si>
    <t>db (RL)</t>
  </si>
  <si>
    <t>vswr to db(RL)</t>
  </si>
  <si>
    <t>reflected power % (power lose due to missmatch)</t>
  </si>
  <si>
    <r>
      <t>Return Loss =−20log</t>
    </r>
    <r>
      <rPr>
        <sz val="7.75"/>
        <color theme="1"/>
        <rFont val="MathJax_Main"/>
      </rPr>
      <t>10</t>
    </r>
    <r>
      <rPr>
        <sz val="13.6"/>
        <color theme="1"/>
        <rFont val="MathJax_Size3"/>
      </rPr>
      <t>(</t>
    </r>
    <r>
      <rPr>
        <sz val="13.6"/>
        <color theme="1"/>
        <rFont val="MathJax_Main"/>
      </rPr>
      <t>VSWR − 1VSWR + 1</t>
    </r>
    <r>
      <rPr>
        <sz val="13.6"/>
        <color theme="1"/>
        <rFont val="MathJax_Size3"/>
      </rPr>
      <t>)</t>
    </r>
    <r>
      <rPr>
        <sz val="13.6"/>
        <color theme="1"/>
        <rFont val="MathJax_Main"/>
      </rPr>
      <t>dB</t>
    </r>
  </si>
  <si>
    <t>fill in vswr only</t>
  </si>
  <si>
    <t>ENTER ONlY db</t>
  </si>
  <si>
    <t>Enter RL(dB) or VSWR</t>
  </si>
  <si>
    <t>swr to db</t>
  </si>
  <si>
    <t>db to swr</t>
  </si>
  <si>
    <t>Missmatch Loss %</t>
  </si>
  <si>
    <t>db to VSWR</t>
  </si>
  <si>
    <t>VSWR RL &amp; Reflected Loss</t>
  </si>
  <si>
    <t>©  2020  Mobile Mark, Inc.</t>
  </si>
  <si>
    <t>Reflected Power % (Power Loss Due to MissMatch)</t>
  </si>
  <si>
    <t>Reflection Coefficent</t>
  </si>
  <si>
    <t>Impossible</t>
  </si>
  <si>
    <r>
      <t>Return Loss =−20log</t>
    </r>
    <r>
      <rPr>
        <sz val="7.75"/>
        <color theme="1"/>
        <rFont val="Avenir Next LT Pro"/>
        <family val="2"/>
      </rPr>
      <t>10</t>
    </r>
    <r>
      <rPr>
        <sz val="13.6"/>
        <color theme="1"/>
        <rFont val="Avenir Next LT Pro"/>
        <family val="2"/>
      </rPr>
      <t>(VSWR − 1VSWR + 1)dB</t>
    </r>
  </si>
  <si>
    <t>VSWR</t>
  </si>
  <si>
    <t>dB (RL)</t>
  </si>
  <si>
    <t>Enter dB (RL) or VSWR</t>
  </si>
  <si>
    <t>VSWR to dB</t>
  </si>
  <si>
    <t>dB to VSWR</t>
  </si>
  <si>
    <t>Mismatch Loss</t>
  </si>
  <si>
    <t>Mismatch Loss %</t>
  </si>
  <si>
    <t>VSWR (SWR): Voltage Standing-Wave Ratio is the measurement of reflected power of a transmission line. VSWR is expressed with the mathematical ratio of the maximum RF current compared to the minimum RF current in a line. A measurement of 1:1 is a perfectly matched load, measurements of &lt;2:1 and some cases &gt;2.5:1 are considered acceptable.
Return Loss (RL): The loss of signal strength, measured in dB, due to mismatch in the terminating load (antenna). Measurements of -10dB and some cases less than -7.5dB are considered acceptable.
Mismatch Loss: The loss of power that is lost between the input (source) and output (antenna) due to inefficiencies or mismatches in the antenna.</t>
  </si>
  <si>
    <t>Disclaimer: The Calculations are based on published formulas as found in "Antenna Engineering Handbook" first edition 1961 Harry Jasic.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</si>
</sst>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.6"/>
      <color theme="1"/>
      <name val="MathJax_Main"/>
    </font>
    <font>
      <sz val="7.75"/>
      <color theme="1"/>
      <name val="MathJax_Main"/>
    </font>
    <font>
      <sz val="13.6"/>
      <color theme="1"/>
      <name val="MathJax_Size3"/>
    </font>
    <font>
      <b/>
      <sz val="11"/>
      <color theme="1"/>
      <name val="Calibri"/>
      <family val="2"/>
      <scheme val="minor"/>
    </font>
    <font>
      <b/>
      <sz val="18"/>
      <color rgb="FF548235"/>
      <name val="Arial Nova Light"/>
      <family val="2"/>
    </font>
    <font>
      <sz val="11"/>
      <color theme="1"/>
      <name val="Abadi Extra Light"/>
      <family val="2"/>
    </font>
    <font>
      <sz val="11"/>
      <color theme="1"/>
      <name val="Avenir Next LT Pro"/>
      <family val="2"/>
    </font>
    <font>
      <sz val="13.6"/>
      <color theme="1"/>
      <name val="Avenir Next LT Pro"/>
      <family val="2"/>
    </font>
    <font>
      <sz val="7.75"/>
      <color theme="1"/>
      <name val="Avenir Next LT Pro"/>
      <family val="2"/>
    </font>
    <font>
      <b/>
      <sz val="18"/>
      <color rgb="FF548235"/>
      <name val="Avenir Next LT Pro"/>
      <family val="2"/>
    </font>
    <font>
      <sz val="11"/>
      <name val="Avenir Next LT Pro"/>
      <family val="2"/>
    </font>
    <font>
      <sz val="11"/>
      <color rgb="FFFF0000"/>
      <name val="Avenir Next LT Pro"/>
      <family val="2"/>
    </font>
    <font>
      <sz val="10"/>
      <color rgb="FFC00000"/>
      <name val="Avenir Next LT Pro"/>
      <family val="2"/>
    </font>
    <font>
      <sz val="9"/>
      <color theme="0"/>
      <name val="Avenir Next LT Pro"/>
      <family val="2"/>
    </font>
    <font>
      <sz val="10"/>
      <color theme="1"/>
      <name val="Avenir Next LT Pro"/>
      <family val="2"/>
    </font>
    <font>
      <sz val="8"/>
      <color rgb="FF000000"/>
      <name val="Abadi Extra Light"/>
      <family val="2"/>
    </font>
    <font>
      <sz val="11"/>
      <color rgb="FF000000"/>
      <name val="Calibri"/>
      <family val="2"/>
    </font>
    <font>
      <b/>
      <sz val="16"/>
      <color rgb="FF0055A4"/>
      <name val="Avenir Next LT Pro"/>
      <family val="2"/>
    </font>
    <font>
      <sz val="11"/>
      <color rgb="FF0055A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rgb="FFFD94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92C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theme="1"/>
      </right>
      <top style="medium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8">
    <xf numFmtId="0" fontId="0" fillId="0" borderId="0" xfId="0"/>
    <xf numFmtId="0" fontId="0" fillId="0" borderId="2" xfId="0" applyBorder="1" applyAlignment="1"/>
    <xf numFmtId="0" fontId="0" fillId="0" borderId="0" xfId="0" applyBorder="1" applyAlignment="1"/>
    <xf numFmtId="0" fontId="2" fillId="0" borderId="0" xfId="0" applyFont="1"/>
    <xf numFmtId="0" fontId="0" fillId="0" borderId="1" xfId="0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3" borderId="3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5" borderId="24" xfId="0" applyFill="1" applyBorder="1"/>
    <xf numFmtId="0" fontId="0" fillId="5" borderId="19" xfId="0" applyFill="1" applyBorder="1"/>
    <xf numFmtId="0" fontId="0" fillId="5" borderId="20" xfId="0" applyFill="1" applyBorder="1"/>
    <xf numFmtId="0" fontId="0" fillId="5" borderId="0" xfId="0" applyFill="1" applyBorder="1"/>
    <xf numFmtId="0" fontId="0" fillId="5" borderId="23" xfId="0" applyFill="1" applyBorder="1"/>
    <xf numFmtId="0" fontId="0" fillId="5" borderId="25" xfId="0" applyFill="1" applyBorder="1"/>
    <xf numFmtId="0" fontId="0" fillId="5" borderId="17" xfId="0" applyFill="1" applyBorder="1"/>
    <xf numFmtId="0" fontId="0" fillId="5" borderId="21" xfId="0" applyFill="1" applyBorder="1"/>
    <xf numFmtId="0" fontId="0" fillId="5" borderId="22" xfId="0" applyFill="1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5" borderId="0" xfId="0" applyFill="1" applyBorder="1" applyAlignment="1"/>
    <xf numFmtId="2" fontId="0" fillId="3" borderId="28" xfId="0" applyNumberFormat="1" applyFill="1" applyBorder="1" applyAlignment="1">
      <alignment horizontal="center"/>
    </xf>
    <xf numFmtId="2" fontId="0" fillId="3" borderId="9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0" fontId="0" fillId="7" borderId="5" xfId="0" applyFill="1" applyBorder="1"/>
    <xf numFmtId="0" fontId="0" fillId="7" borderId="0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14" xfId="0" applyFill="1" applyBorder="1"/>
    <xf numFmtId="0" fontId="0" fillId="7" borderId="8" xfId="0" applyFill="1" applyBorder="1"/>
    <xf numFmtId="0" fontId="0" fillId="9" borderId="0" xfId="0" applyFill="1"/>
    <xf numFmtId="0" fontId="7" fillId="9" borderId="0" xfId="0" applyFont="1" applyFill="1" applyAlignment="1">
      <alignment horizontal="center" vertical="center"/>
    </xf>
    <xf numFmtId="0" fontId="0" fillId="0" borderId="3" xfId="0" applyBorder="1" applyProtection="1">
      <protection locked="0"/>
    </xf>
    <xf numFmtId="0" fontId="0" fillId="2" borderId="3" xfId="0" applyFill="1" applyBorder="1" applyProtection="1">
      <protection locked="0"/>
    </xf>
    <xf numFmtId="2" fontId="0" fillId="0" borderId="3" xfId="0" applyNumberFormat="1" applyBorder="1" applyProtection="1">
      <protection locked="0"/>
    </xf>
    <xf numFmtId="0" fontId="8" fillId="7" borderId="0" xfId="0" applyFont="1" applyFill="1" applyBorder="1"/>
    <xf numFmtId="0" fontId="8" fillId="9" borderId="0" xfId="0" applyFont="1" applyFill="1"/>
    <xf numFmtId="0" fontId="9" fillId="9" borderId="0" xfId="0" applyFont="1" applyFill="1"/>
    <xf numFmtId="0" fontId="8" fillId="7" borderId="0" xfId="0" applyFont="1" applyFill="1"/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center" vertical="center"/>
    </xf>
    <xf numFmtId="0" fontId="8" fillId="8" borderId="18" xfId="0" applyFont="1" applyFill="1" applyBorder="1" applyAlignment="1" applyProtection="1">
      <alignment horizontal="center"/>
      <protection locked="0"/>
    </xf>
    <xf numFmtId="2" fontId="8" fillId="3" borderId="28" xfId="0" applyNumberFormat="1" applyFont="1" applyFill="1" applyBorder="1" applyAlignment="1">
      <alignment horizontal="center"/>
    </xf>
    <xf numFmtId="43" fontId="8" fillId="9" borderId="1" xfId="1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9" borderId="2" xfId="0" applyFont="1" applyFill="1" applyBorder="1" applyAlignment="1"/>
    <xf numFmtId="0" fontId="8" fillId="9" borderId="0" xfId="0" applyFont="1" applyFill="1" applyBorder="1" applyAlignment="1"/>
    <xf numFmtId="0" fontId="13" fillId="9" borderId="0" xfId="0" applyFont="1" applyFill="1" applyAlignment="1">
      <alignment horizontal="center"/>
    </xf>
    <xf numFmtId="0" fontId="8" fillId="8" borderId="9" xfId="0" applyFont="1" applyFill="1" applyBorder="1" applyAlignment="1" applyProtection="1">
      <alignment horizontal="center"/>
      <protection locked="0"/>
    </xf>
    <xf numFmtId="2" fontId="8" fillId="3" borderId="9" xfId="0" applyNumberFormat="1" applyFont="1" applyFill="1" applyBorder="1" applyAlignment="1">
      <alignment horizontal="center"/>
    </xf>
    <xf numFmtId="0" fontId="8" fillId="9" borderId="0" xfId="0" applyFont="1" applyFill="1" applyAlignment="1">
      <alignment horizontal="center" vertical="center"/>
    </xf>
    <xf numFmtId="0" fontId="16" fillId="9" borderId="0" xfId="0" applyFont="1" applyFill="1" applyAlignment="1">
      <alignment horizontal="right" vertical="top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7" fillId="10" borderId="5" xfId="0" applyFont="1" applyFill="1" applyBorder="1"/>
    <xf numFmtId="0" fontId="7" fillId="10" borderId="0" xfId="0" applyFont="1" applyFill="1" applyBorder="1"/>
    <xf numFmtId="0" fontId="7" fillId="10" borderId="6" xfId="0" applyFont="1" applyFill="1" applyBorder="1"/>
    <xf numFmtId="0" fontId="8" fillId="10" borderId="5" xfId="0" applyFont="1" applyFill="1" applyBorder="1"/>
    <xf numFmtId="0" fontId="8" fillId="10" borderId="0" xfId="0" applyFont="1" applyFill="1" applyBorder="1"/>
    <xf numFmtId="0" fontId="12" fillId="10" borderId="0" xfId="0" applyFont="1" applyFill="1" applyBorder="1"/>
    <xf numFmtId="0" fontId="8" fillId="10" borderId="7" xfId="0" applyFont="1" applyFill="1" applyBorder="1"/>
    <xf numFmtId="0" fontId="8" fillId="10" borderId="14" xfId="0" applyFont="1" applyFill="1" applyBorder="1"/>
    <xf numFmtId="0" fontId="8" fillId="10" borderId="6" xfId="0" applyFont="1" applyFill="1" applyBorder="1"/>
    <xf numFmtId="0" fontId="8" fillId="10" borderId="0" xfId="0" applyFont="1" applyFill="1"/>
    <xf numFmtId="0" fontId="8" fillId="10" borderId="6" xfId="0" applyFont="1" applyFill="1" applyBorder="1" applyAlignment="1">
      <alignment horizontal="center"/>
    </xf>
    <xf numFmtId="0" fontId="8" fillId="10" borderId="8" xfId="0" applyFont="1" applyFill="1" applyBorder="1"/>
    <xf numFmtId="0" fontId="8" fillId="10" borderId="0" xfId="0" applyFont="1" applyFill="1" applyBorder="1" applyAlignment="1">
      <alignment horizontal="center"/>
    </xf>
    <xf numFmtId="43" fontId="8" fillId="10" borderId="0" xfId="1" applyFont="1" applyFill="1" applyBorder="1" applyAlignment="1">
      <alignment vertical="center"/>
    </xf>
    <xf numFmtId="0" fontId="11" fillId="10" borderId="0" xfId="0" applyFont="1" applyFill="1" applyBorder="1" applyAlignment="1">
      <alignment vertical="center"/>
    </xf>
    <xf numFmtId="0" fontId="20" fillId="10" borderId="11" xfId="0" applyFont="1" applyFill="1" applyBorder="1"/>
    <xf numFmtId="0" fontId="20" fillId="10" borderId="12" xfId="0" applyFont="1" applyFill="1" applyBorder="1"/>
    <xf numFmtId="0" fontId="20" fillId="10" borderId="13" xfId="0" applyFont="1" applyFill="1" applyBorder="1"/>
    <xf numFmtId="0" fontId="14" fillId="9" borderId="12" xfId="0" applyFont="1" applyFill="1" applyBorder="1" applyAlignment="1">
      <alignment horizontal="center" vertical="center" wrapText="1"/>
    </xf>
    <xf numFmtId="0" fontId="14" fillId="9" borderId="14" xfId="0" applyFont="1" applyFill="1" applyBorder="1" applyAlignment="1">
      <alignment horizontal="center" vertical="center" wrapText="1"/>
    </xf>
    <xf numFmtId="0" fontId="15" fillId="6" borderId="29" xfId="0" applyFont="1" applyFill="1" applyBorder="1" applyAlignment="1">
      <alignment horizontal="left" vertical="center" wrapText="1"/>
    </xf>
    <xf numFmtId="0" fontId="15" fillId="6" borderId="30" xfId="0" applyFont="1" applyFill="1" applyBorder="1" applyAlignment="1">
      <alignment horizontal="left" vertical="center"/>
    </xf>
    <xf numFmtId="0" fontId="15" fillId="6" borderId="4" xfId="0" applyFont="1" applyFill="1" applyBorder="1" applyAlignment="1">
      <alignment horizontal="left" vertical="center"/>
    </xf>
    <xf numFmtId="0" fontId="14" fillId="9" borderId="0" xfId="0" applyFont="1" applyFill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8" fillId="9" borderId="1" xfId="0" applyFont="1" applyFill="1" applyBorder="1" applyAlignment="1" applyProtection="1">
      <alignment horizontal="center" vertical="center"/>
      <protection locked="0"/>
    </xf>
    <xf numFmtId="43" fontId="8" fillId="9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43" fontId="0" fillId="0" borderId="1" xfId="1" applyFont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3" fontId="0" fillId="0" borderId="1" xfId="1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92CF"/>
      <color rgb="FF0055A4"/>
      <color rgb="FF203764"/>
      <color rgb="FFFD9400"/>
      <color rgb="FF5482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http://www.mobilemark.com/" TargetMode="External"/><Relationship Id="rId1" Type="http://schemas.openxmlformats.org/officeDocument/2006/relationships/hyperlink" Target="#'VSWR RL &amp; Reflected Loss'!D9"/><Relationship Id="rId5" Type="http://schemas.openxmlformats.org/officeDocument/2006/relationships/image" Target="../media/image8.png"/><Relationship Id="rId4" Type="http://schemas.openxmlformats.org/officeDocument/2006/relationships/hyperlink" Target="http://www.mobilemarkantennas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bilemark.com/" TargetMode="External"/><Relationship Id="rId2" Type="http://schemas.openxmlformats.org/officeDocument/2006/relationships/image" Target="../media/image12.png"/><Relationship Id="rId1" Type="http://schemas.openxmlformats.org/officeDocument/2006/relationships/image" Target="../media/image11.jpeg"/><Relationship Id="rId5" Type="http://schemas.openxmlformats.org/officeDocument/2006/relationships/image" Target="../media/image13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bilemark.com/" TargetMode="External"/><Relationship Id="rId2" Type="http://schemas.openxmlformats.org/officeDocument/2006/relationships/image" Target="../media/image12.png"/><Relationship Id="rId1" Type="http://schemas.openxmlformats.org/officeDocument/2006/relationships/image" Target="../media/image11.jpe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5.emf"/><Relationship Id="rId1" Type="http://schemas.openxmlformats.org/officeDocument/2006/relationships/image" Target="../media/image14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7.emf"/><Relationship Id="rId1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</xdr:colOff>
          <xdr:row>9</xdr:row>
          <xdr:rowOff>57148</xdr:rowOff>
        </xdr:from>
        <xdr:to>
          <xdr:col>4</xdr:col>
          <xdr:colOff>1517354</xdr:colOff>
          <xdr:row>10</xdr:row>
          <xdr:rowOff>161927</xdr:rowOff>
        </xdr:to>
        <xdr:grpSp>
          <xdr:nvGrpSpPr>
            <xdr:cNvPr id="10" name="Group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2053168" y="2819398"/>
              <a:ext cx="3284769" cy="295279"/>
              <a:chOff x="2324097" y="2409820"/>
              <a:chExt cx="1913304" cy="276225"/>
            </a:xfrm>
          </xdr:grpSpPr>
          <xdr:sp macro="" textlink="">
            <xdr:nvSpPr>
              <xdr:cNvPr id="12291" name="CommandButton1" hidden="1">
                <a:extLst>
                  <a:ext uri="{63B3BB69-23CF-44E3-9099-C40C66FF867C}">
                    <a14:compatExt spid="_x0000_s12291"/>
                  </a:ext>
                  <a:ext uri="{FF2B5EF4-FFF2-40B4-BE49-F238E27FC236}">
                    <a16:creationId xmlns:a16="http://schemas.microsoft.com/office/drawing/2014/main" id="{00000000-0008-0000-0000-000003300000}"/>
                  </a:ext>
                </a:extLst>
              </xdr:cNvPr>
              <xdr:cNvSpPr/>
            </xdr:nvSpPr>
            <xdr:spPr bwMode="auto">
              <a:xfrm>
                <a:off x="2324097" y="2409820"/>
                <a:ext cx="914400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292" name="CommandButton2" hidden="1">
                <a:extLst>
                  <a:ext uri="{63B3BB69-23CF-44E3-9099-C40C66FF867C}">
                    <a14:compatExt spid="_x0000_s12292"/>
                  </a:ext>
                  <a:ext uri="{FF2B5EF4-FFF2-40B4-BE49-F238E27FC236}">
                    <a16:creationId xmlns:a16="http://schemas.microsoft.com/office/drawing/2014/main" id="{00000000-0008-0000-0000-000004300000}"/>
                  </a:ext>
                </a:extLst>
              </xdr:cNvPr>
              <xdr:cNvSpPr/>
            </xdr:nvSpPr>
            <xdr:spPr bwMode="auto">
              <a:xfrm>
                <a:off x="3494261" y="2409820"/>
                <a:ext cx="743140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0</xdr:col>
      <xdr:colOff>0</xdr:colOff>
      <xdr:row>6</xdr:row>
      <xdr:rowOff>219075</xdr:rowOff>
    </xdr:from>
    <xdr:to>
      <xdr:col>2</xdr:col>
      <xdr:colOff>933450</xdr:colOff>
      <xdr:row>10</xdr:row>
      <xdr:rowOff>85725</xdr:rowOff>
    </xdr:to>
    <xdr:sp macro="" textlink="">
      <xdr:nvSpPr>
        <xdr:cNvPr id="13" name="Arrow: Pentagon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0" y="2143125"/>
          <a:ext cx="1962150" cy="752475"/>
        </a:xfrm>
        <a:prstGeom prst="homePlate">
          <a:avLst/>
        </a:prstGeom>
        <a:solidFill>
          <a:srgbClr val="FD9400"/>
        </a:solidFill>
        <a:ln>
          <a:solidFill>
            <a:sysClr val="windowText" lastClr="00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en-US" sz="1100" b="0">
              <a:solidFill>
                <a:sysClr val="windowText" lastClr="000000"/>
              </a:solidFill>
              <a:latin typeface="Avenir Next LT Pro" panose="020B0504020202020204" pitchFamily="34" charset="0"/>
            </a:rPr>
            <a:t>Enter Numeric Values in Orange Cells</a:t>
          </a:r>
        </a:p>
      </xdr:txBody>
    </xdr:sp>
    <xdr:clientData/>
  </xdr:twoCellAnchor>
  <xdr:twoCellAnchor editAs="oneCell">
    <xdr:from>
      <xdr:col>3</xdr:col>
      <xdr:colOff>0</xdr:colOff>
      <xdr:row>1</xdr:row>
      <xdr:rowOff>123825</xdr:rowOff>
    </xdr:from>
    <xdr:to>
      <xdr:col>4</xdr:col>
      <xdr:colOff>180975</xdr:colOff>
      <xdr:row>1</xdr:row>
      <xdr:rowOff>660827</xdr:rowOff>
    </xdr:to>
    <xdr:pic>
      <xdr:nvPicPr>
        <xdr:cNvPr id="14" name="Picture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314325"/>
          <a:ext cx="1943100" cy="537002"/>
        </a:xfrm>
        <a:prstGeom prst="rect">
          <a:avLst/>
        </a:prstGeom>
      </xdr:spPr>
    </xdr:pic>
    <xdr:clientData/>
  </xdr:twoCellAnchor>
  <xdr:twoCellAnchor>
    <xdr:from>
      <xdr:col>3</xdr:col>
      <xdr:colOff>1571625</xdr:colOff>
      <xdr:row>1</xdr:row>
      <xdr:rowOff>38100</xdr:rowOff>
    </xdr:from>
    <xdr:to>
      <xdr:col>5</xdr:col>
      <xdr:colOff>1990724</xdr:colOff>
      <xdr:row>1</xdr:row>
      <xdr:rowOff>752475</xdr:rowOff>
    </xdr:to>
    <xdr:sp macro="" textlink="">
      <xdr:nvSpPr>
        <xdr:cNvPr id="15" name="Right Tri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 flipH="1">
          <a:off x="3629025" y="228600"/>
          <a:ext cx="3314699" cy="714375"/>
        </a:xfrm>
        <a:prstGeom prst="rtTriangle">
          <a:avLst/>
        </a:prstGeom>
        <a:solidFill>
          <a:srgbClr val="FD94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1057273</xdr:colOff>
      <xdr:row>1</xdr:row>
      <xdr:rowOff>0</xdr:rowOff>
    </xdr:from>
    <xdr:to>
      <xdr:col>5</xdr:col>
      <xdr:colOff>1990724</xdr:colOff>
      <xdr:row>1</xdr:row>
      <xdr:rowOff>733425</xdr:rowOff>
    </xdr:to>
    <xdr:sp macro="" textlink="">
      <xdr:nvSpPr>
        <xdr:cNvPr id="17" name="Right Triangl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 flipH="1" flipV="1">
          <a:off x="6401856" y="190500"/>
          <a:ext cx="933451" cy="733425"/>
        </a:xfrm>
        <a:prstGeom prst="rtTriangle">
          <a:avLst/>
        </a:prstGeom>
        <a:solidFill>
          <a:schemeClr val="bg2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180975</xdr:colOff>
      <xdr:row>2</xdr:row>
      <xdr:rowOff>133350</xdr:rowOff>
    </xdr:from>
    <xdr:to>
      <xdr:col>5</xdr:col>
      <xdr:colOff>1790700</xdr:colOff>
      <xdr:row>5</xdr:row>
      <xdr:rowOff>19050</xdr:rowOff>
    </xdr:to>
    <xdr:sp macro="" textlink="">
      <xdr:nvSpPr>
        <xdr:cNvPr id="20" name="Rectangle: Rounded Corners 1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5133975" y="1085850"/>
          <a:ext cx="1609725" cy="438150"/>
        </a:xfrm>
        <a:prstGeom prst="roundRect">
          <a:avLst/>
        </a:prstGeom>
        <a:solidFill>
          <a:srgbClr val="FD94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>
              <a:solidFill>
                <a:schemeClr val="tx1"/>
              </a:solidFill>
              <a:latin typeface="Avenir Next LT Pro" panose="020B0504020202020204" pitchFamily="34" charset="0"/>
            </a:rPr>
            <a:t>CLICK</a:t>
          </a:r>
          <a:r>
            <a:rPr lang="en-US" sz="900" baseline="0">
              <a:solidFill>
                <a:schemeClr val="tx1"/>
              </a:solidFill>
              <a:latin typeface="Avenir Next LT Pro" panose="020B0504020202020204" pitchFamily="34" charset="0"/>
            </a:rPr>
            <a:t> HERE </a:t>
          </a:r>
        </a:p>
        <a:p>
          <a:pPr algn="ctr"/>
          <a:r>
            <a:rPr lang="en-US" sz="900">
              <a:solidFill>
                <a:schemeClr val="tx1"/>
              </a:solidFill>
              <a:latin typeface="Avenir Next LT Pro" panose="020B0504020202020204" pitchFamily="34" charset="0"/>
            </a:rPr>
            <a:t>Visit our eStore</a:t>
          </a:r>
        </a:p>
      </xdr:txBody>
    </xdr:sp>
    <xdr:clientData/>
  </xdr:twoCellAnchor>
  <xdr:twoCellAnchor>
    <xdr:from>
      <xdr:col>1</xdr:col>
      <xdr:colOff>28575</xdr:colOff>
      <xdr:row>34</xdr:row>
      <xdr:rowOff>38100</xdr:rowOff>
    </xdr:from>
    <xdr:to>
      <xdr:col>3</xdr:col>
      <xdr:colOff>1724024</xdr:colOff>
      <xdr:row>37</xdr:row>
      <xdr:rowOff>180975</xdr:rowOff>
    </xdr:to>
    <xdr:sp macro="" textlink="">
      <xdr:nvSpPr>
        <xdr:cNvPr id="21" name="Right Tri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8575" y="6591300"/>
          <a:ext cx="3752849" cy="714375"/>
        </a:xfrm>
        <a:prstGeom prst="rtTriangle">
          <a:avLst/>
        </a:prstGeom>
        <a:solidFill>
          <a:srgbClr val="FD94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</xdr:colOff>
          <xdr:row>20</xdr:row>
          <xdr:rowOff>66678</xdr:rowOff>
        </xdr:from>
        <xdr:to>
          <xdr:col>5</xdr:col>
          <xdr:colOff>3132</xdr:colOff>
          <xdr:row>21</xdr:row>
          <xdr:rowOff>171457</xdr:rowOff>
        </xdr:to>
        <xdr:grpSp>
          <xdr:nvGrpSpPr>
            <xdr:cNvPr id="24" name="Group 23">
              <a:extLst>
                <a:ext uri="{FF2B5EF4-FFF2-40B4-BE49-F238E27FC236}">
                  <a16:creationId xmlns:a16="http://schemas.microsoft.com/office/drawing/2014/main" id="{00000000-0008-0000-0000-000018000000}"/>
                </a:ext>
              </a:extLst>
            </xdr:cNvPr>
            <xdr:cNvGrpSpPr/>
          </xdr:nvGrpSpPr>
          <xdr:grpSpPr>
            <a:xfrm>
              <a:off x="2053168" y="4395261"/>
              <a:ext cx="3294547" cy="295279"/>
              <a:chOff x="2324094" y="2409818"/>
              <a:chExt cx="1910321" cy="276225"/>
            </a:xfrm>
          </xdr:grpSpPr>
          <xdr:sp macro="" textlink="">
            <xdr:nvSpPr>
              <xdr:cNvPr id="12298" name="CommandButton3" hidden="1">
                <a:extLst>
                  <a:ext uri="{63B3BB69-23CF-44E3-9099-C40C66FF867C}">
                    <a14:compatExt spid="_x0000_s12298"/>
                  </a:ext>
                  <a:ext uri="{FF2B5EF4-FFF2-40B4-BE49-F238E27FC236}">
                    <a16:creationId xmlns:a16="http://schemas.microsoft.com/office/drawing/2014/main" id="{00000000-0008-0000-0000-00000A300000}"/>
                  </a:ext>
                </a:extLst>
              </xdr:cNvPr>
              <xdr:cNvSpPr/>
            </xdr:nvSpPr>
            <xdr:spPr bwMode="auto">
              <a:xfrm>
                <a:off x="2324094" y="2409818"/>
                <a:ext cx="914401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299" name="CommandButton4" hidden="1">
                <a:extLst>
                  <a:ext uri="{63B3BB69-23CF-44E3-9099-C40C66FF867C}">
                    <a14:compatExt spid="_x0000_s12299"/>
                  </a:ext>
                  <a:ext uri="{FF2B5EF4-FFF2-40B4-BE49-F238E27FC236}">
                    <a16:creationId xmlns:a16="http://schemas.microsoft.com/office/drawing/2014/main" id="{00000000-0008-0000-0000-00000B300000}"/>
                  </a:ext>
                </a:extLst>
              </xdr:cNvPr>
              <xdr:cNvSpPr/>
            </xdr:nvSpPr>
            <xdr:spPr bwMode="auto">
              <a:xfrm>
                <a:off x="3493712" y="2409818"/>
                <a:ext cx="740703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30</xdr:row>
          <xdr:rowOff>85725</xdr:rowOff>
        </xdr:from>
        <xdr:to>
          <xdr:col>5</xdr:col>
          <xdr:colOff>0</xdr:colOff>
          <xdr:row>32</xdr:row>
          <xdr:rowOff>0</xdr:rowOff>
        </xdr:to>
        <xdr:grpSp>
          <xdr:nvGrpSpPr>
            <xdr:cNvPr id="37" name="Group 36">
              <a:extLst>
                <a:ext uri="{FF2B5EF4-FFF2-40B4-BE49-F238E27FC236}">
                  <a16:creationId xmlns:a16="http://schemas.microsoft.com/office/drawing/2014/main" id="{00000000-0008-0000-0000-000025000000}"/>
                </a:ext>
              </a:extLst>
            </xdr:cNvPr>
            <xdr:cNvGrpSpPr/>
          </xdr:nvGrpSpPr>
          <xdr:grpSpPr>
            <a:xfrm>
              <a:off x="2053167" y="5991225"/>
              <a:ext cx="3291416" cy="295275"/>
              <a:chOff x="2324095" y="2409825"/>
              <a:chExt cx="1914529" cy="276225"/>
            </a:xfrm>
          </xdr:grpSpPr>
          <xdr:sp macro="" textlink="">
            <xdr:nvSpPr>
              <xdr:cNvPr id="12304" name="CommandButton5" hidden="1">
                <a:extLst>
                  <a:ext uri="{63B3BB69-23CF-44E3-9099-C40C66FF867C}">
                    <a14:compatExt spid="_x0000_s12304"/>
                  </a:ext>
                  <a:ext uri="{FF2B5EF4-FFF2-40B4-BE49-F238E27FC236}">
                    <a16:creationId xmlns:a16="http://schemas.microsoft.com/office/drawing/2014/main" id="{00000000-0008-0000-0000-000010300000}"/>
                  </a:ext>
                </a:extLst>
              </xdr:cNvPr>
              <xdr:cNvSpPr/>
            </xdr:nvSpPr>
            <xdr:spPr bwMode="auto">
              <a:xfrm>
                <a:off x="2324095" y="2409825"/>
                <a:ext cx="914401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305" name="CommandButton6" hidden="1">
                <a:extLst>
                  <a:ext uri="{63B3BB69-23CF-44E3-9099-C40C66FF867C}">
                    <a14:compatExt spid="_x0000_s12305"/>
                  </a:ext>
                  <a:ext uri="{FF2B5EF4-FFF2-40B4-BE49-F238E27FC236}">
                    <a16:creationId xmlns:a16="http://schemas.microsoft.com/office/drawing/2014/main" id="{00000000-0008-0000-0000-000011300000}"/>
                  </a:ext>
                </a:extLst>
              </xdr:cNvPr>
              <xdr:cNvSpPr/>
            </xdr:nvSpPr>
            <xdr:spPr bwMode="auto">
              <a:xfrm>
                <a:off x="3495484" y="2409825"/>
                <a:ext cx="743140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41</xdr:row>
      <xdr:rowOff>47625</xdr:rowOff>
    </xdr:from>
    <xdr:to>
      <xdr:col>2</xdr:col>
      <xdr:colOff>47339</xdr:colOff>
      <xdr:row>42</xdr:row>
      <xdr:rowOff>638175</xdr:rowOff>
    </xdr:to>
    <xdr:pic>
      <xdr:nvPicPr>
        <xdr:cNvPr id="40" name="Picture 3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08" b="15907"/>
        <a:stretch/>
      </xdr:blipFill>
      <xdr:spPr>
        <a:xfrm>
          <a:off x="0" y="9305925"/>
          <a:ext cx="1076039" cy="7810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38</xdr:row>
          <xdr:rowOff>66675</xdr:rowOff>
        </xdr:from>
        <xdr:to>
          <xdr:col>5</xdr:col>
          <xdr:colOff>2000250</xdr:colOff>
          <xdr:row>39</xdr:row>
          <xdr:rowOff>142875</xdr:rowOff>
        </xdr:to>
        <xdr:sp macro="" textlink="">
          <xdr:nvSpPr>
            <xdr:cNvPr id="12307" name="Button 19" descr="READ MORE" hidden="1">
              <a:extLst>
                <a:ext uri="{63B3BB69-23CF-44E3-9099-C40C66FF867C}">
                  <a14:compatExt spid="_x0000_s12307"/>
                </a:ext>
                <a:ext uri="{FF2B5EF4-FFF2-40B4-BE49-F238E27FC236}">
                  <a16:creationId xmlns:a16="http://schemas.microsoft.com/office/drawing/2014/main" id="{00000000-0008-0000-0000-00001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CLICK for Terms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1504950</xdr:colOff>
          <xdr:row>40</xdr:row>
          <xdr:rowOff>1485900</xdr:rowOff>
        </xdr:from>
        <xdr:to>
          <xdr:col>5</xdr:col>
          <xdr:colOff>1857375</xdr:colOff>
          <xdr:row>40</xdr:row>
          <xdr:rowOff>1628775</xdr:rowOff>
        </xdr:to>
        <xdr:sp macro="" textlink="">
          <xdr:nvSpPr>
            <xdr:cNvPr id="12309" name="Button 21" hidden="1">
              <a:extLst>
                <a:ext uri="{63B3BB69-23CF-44E3-9099-C40C66FF867C}">
                  <a14:compatExt spid="_x0000_s12309"/>
                </a:ext>
                <a:ext uri="{FF2B5EF4-FFF2-40B4-BE49-F238E27FC236}">
                  <a16:creationId xmlns:a16="http://schemas.microsoft.com/office/drawing/2014/main" id="{00000000-0008-0000-0000-00001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Abadi Extra Light"/>
                </a:rPr>
                <a:t>Close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66676</xdr:colOff>
      <xdr:row>4</xdr:row>
      <xdr:rowOff>190500</xdr:rowOff>
    </xdr:from>
    <xdr:to>
      <xdr:col>7</xdr:col>
      <xdr:colOff>1419225</xdr:colOff>
      <xdr:row>6</xdr:row>
      <xdr:rowOff>104775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129" t="34485" r="50968" b="45399"/>
        <a:stretch/>
      </xdr:blipFill>
      <xdr:spPr bwMode="auto">
        <a:xfrm>
          <a:off x="4410076" y="762000"/>
          <a:ext cx="1352549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266699</xdr:colOff>
      <xdr:row>21</xdr:row>
      <xdr:rowOff>0</xdr:rowOff>
    </xdr:from>
    <xdr:to>
      <xdr:col>6</xdr:col>
      <xdr:colOff>1724024</xdr:colOff>
      <xdr:row>22</xdr:row>
      <xdr:rowOff>31082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4" y="3857625"/>
          <a:ext cx="1457325" cy="221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142875</xdr:colOff>
      <xdr:row>7</xdr:row>
      <xdr:rowOff>66674</xdr:rowOff>
    </xdr:from>
    <xdr:to>
      <xdr:col>6</xdr:col>
      <xdr:colOff>1666875</xdr:colOff>
      <xdr:row>11</xdr:row>
      <xdr:rowOff>38099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68" t="56322" r="48226" b="-1724"/>
        <a:stretch/>
      </xdr:blipFill>
      <xdr:spPr bwMode="auto">
        <a:xfrm>
          <a:off x="2743200" y="1238249"/>
          <a:ext cx="1524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676275</xdr:colOff>
      <xdr:row>12</xdr:row>
      <xdr:rowOff>76200</xdr:rowOff>
    </xdr:from>
    <xdr:to>
      <xdr:col>6</xdr:col>
      <xdr:colOff>1647825</xdr:colOff>
      <xdr:row>14</xdr:row>
      <xdr:rowOff>95250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3218" r="83548" b="12644"/>
        <a:stretch/>
      </xdr:blipFill>
      <xdr:spPr bwMode="auto">
        <a:xfrm>
          <a:off x="3276600" y="2219325"/>
          <a:ext cx="9715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9</xdr:row>
          <xdr:rowOff>66675</xdr:rowOff>
        </xdr:from>
        <xdr:to>
          <xdr:col>3</xdr:col>
          <xdr:colOff>1028700</xdr:colOff>
          <xdr:row>10</xdr:row>
          <xdr:rowOff>171450</xdr:rowOff>
        </xdr:to>
        <xdr:grpSp>
          <xdr:nvGrpSpPr>
            <xdr:cNvPr id="9" name="Group 8"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GrpSpPr/>
          </xdr:nvGrpSpPr>
          <xdr:grpSpPr>
            <a:xfrm>
              <a:off x="2171700" y="2533650"/>
              <a:ext cx="2057400" cy="295275"/>
              <a:chOff x="2324096" y="2409825"/>
              <a:chExt cx="1914530" cy="276225"/>
            </a:xfrm>
          </xdr:grpSpPr>
          <xdr:sp macro="" textlink="">
            <xdr:nvSpPr>
              <xdr:cNvPr id="13315" name="CommandButton1" hidden="1">
                <a:extLst>
                  <a:ext uri="{63B3BB69-23CF-44E3-9099-C40C66FF867C}">
                    <a14:compatExt spid="_x0000_s13315"/>
                  </a:ext>
                  <a:ext uri="{FF2B5EF4-FFF2-40B4-BE49-F238E27FC236}">
                    <a16:creationId xmlns:a16="http://schemas.microsoft.com/office/drawing/2014/main" id="{00000000-0008-0000-0100-000003340000}"/>
                  </a:ext>
                </a:extLst>
              </xdr:cNvPr>
              <xdr:cNvSpPr/>
            </xdr:nvSpPr>
            <xdr:spPr bwMode="auto">
              <a:xfrm>
                <a:off x="2324096" y="2409825"/>
                <a:ext cx="914400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316" name="CommandButton2" hidden="1">
                <a:extLst>
                  <a:ext uri="{63B3BB69-23CF-44E3-9099-C40C66FF867C}">
                    <a14:compatExt spid="_x0000_s13316"/>
                  </a:ext>
                  <a:ext uri="{FF2B5EF4-FFF2-40B4-BE49-F238E27FC236}">
                    <a16:creationId xmlns:a16="http://schemas.microsoft.com/office/drawing/2014/main" id="{00000000-0008-0000-0100-000004340000}"/>
                  </a:ext>
                </a:extLst>
              </xdr:cNvPr>
              <xdr:cNvSpPr/>
            </xdr:nvSpPr>
            <xdr:spPr bwMode="auto">
              <a:xfrm>
                <a:off x="3324226" y="2409825"/>
                <a:ext cx="914400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3</xdr:col>
      <xdr:colOff>1571625</xdr:colOff>
      <xdr:row>1</xdr:row>
      <xdr:rowOff>38100</xdr:rowOff>
    </xdr:from>
    <xdr:to>
      <xdr:col>5</xdr:col>
      <xdr:colOff>1990724</xdr:colOff>
      <xdr:row>1</xdr:row>
      <xdr:rowOff>752475</xdr:rowOff>
    </xdr:to>
    <xdr:sp macro="" textlink="">
      <xdr:nvSpPr>
        <xdr:cNvPr id="19" name="Right Triangl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 flipH="1">
          <a:off x="3629025" y="228600"/>
          <a:ext cx="3314699" cy="714375"/>
        </a:xfrm>
        <a:prstGeom prst="rtTriangle">
          <a:avLst/>
        </a:prstGeom>
        <a:solidFill>
          <a:srgbClr val="FD94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1057273</xdr:colOff>
      <xdr:row>1</xdr:row>
      <xdr:rowOff>0</xdr:rowOff>
    </xdr:from>
    <xdr:to>
      <xdr:col>5</xdr:col>
      <xdr:colOff>1990724</xdr:colOff>
      <xdr:row>1</xdr:row>
      <xdr:rowOff>733425</xdr:rowOff>
    </xdr:to>
    <xdr:sp macro="" textlink="">
      <xdr:nvSpPr>
        <xdr:cNvPr id="20" name="Right Triangl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 flipH="1" flipV="1">
          <a:off x="6010273" y="190500"/>
          <a:ext cx="933451" cy="733425"/>
        </a:xfrm>
        <a:prstGeom prst="rtTriangle">
          <a:avLst/>
        </a:prstGeom>
        <a:solidFill>
          <a:schemeClr val="bg2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2143125</xdr:colOff>
      <xdr:row>1</xdr:row>
      <xdr:rowOff>114300</xdr:rowOff>
    </xdr:from>
    <xdr:to>
      <xdr:col>3</xdr:col>
      <xdr:colOff>885825</xdr:colOff>
      <xdr:row>1</xdr:row>
      <xdr:rowOff>651302</xdr:rowOff>
    </xdr:to>
    <xdr:pic>
      <xdr:nvPicPr>
        <xdr:cNvPr id="21" name="Picture 2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5" y="304800"/>
          <a:ext cx="1943100" cy="537002"/>
        </a:xfrm>
        <a:prstGeom prst="rect">
          <a:avLst/>
        </a:prstGeom>
      </xdr:spPr>
    </xdr:pic>
    <xdr:clientData/>
  </xdr:twoCellAnchor>
  <xdr:twoCellAnchor editAs="oneCell">
    <xdr:from>
      <xdr:col>10</xdr:col>
      <xdr:colOff>600074</xdr:colOff>
      <xdr:row>15</xdr:row>
      <xdr:rowOff>161925</xdr:rowOff>
    </xdr:from>
    <xdr:to>
      <xdr:col>13</xdr:col>
      <xdr:colOff>228599</xdr:colOff>
      <xdr:row>16</xdr:row>
      <xdr:rowOff>193007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30374" y="3771900"/>
          <a:ext cx="1457325" cy="221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123825</xdr:colOff>
      <xdr:row>6</xdr:row>
      <xdr:rowOff>190500</xdr:rowOff>
    </xdr:from>
    <xdr:to>
      <xdr:col>12</xdr:col>
      <xdr:colOff>476250</xdr:colOff>
      <xdr:row>9</xdr:row>
      <xdr:rowOff>40495</xdr:rowOff>
    </xdr:to>
    <xdr:pic>
      <xdr:nvPicPr>
        <xdr:cNvPr id="23" name="Picture 22" descr="reflection coefficient as a function of vswr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3725" y="2057400"/>
          <a:ext cx="962025" cy="4500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476250</xdr:colOff>
      <xdr:row>10</xdr:row>
      <xdr:rowOff>9524</xdr:rowOff>
    </xdr:from>
    <xdr:to>
      <xdr:col>13</xdr:col>
      <xdr:colOff>171450</xdr:colOff>
      <xdr:row>13</xdr:row>
      <xdr:rowOff>190499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68" t="56322" r="48226" b="-1724"/>
        <a:stretch/>
      </xdr:blipFill>
      <xdr:spPr bwMode="auto">
        <a:xfrm>
          <a:off x="14306550" y="2666999"/>
          <a:ext cx="1524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400050</xdr:colOff>
      <xdr:row>3</xdr:row>
      <xdr:rowOff>266700</xdr:rowOff>
    </xdr:from>
    <xdr:to>
      <xdr:col>12</xdr:col>
      <xdr:colOff>533399</xdr:colOff>
      <xdr:row>5</xdr:row>
      <xdr:rowOff>76200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129" t="34485" r="50968" b="45399"/>
        <a:stretch/>
      </xdr:blipFill>
      <xdr:spPr bwMode="auto">
        <a:xfrm>
          <a:off x="14230350" y="1419225"/>
          <a:ext cx="1352549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66676</xdr:colOff>
      <xdr:row>4</xdr:row>
      <xdr:rowOff>190500</xdr:rowOff>
    </xdr:from>
    <xdr:to>
      <xdr:col>7</xdr:col>
      <xdr:colOff>1419225</xdr:colOff>
      <xdr:row>6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129" t="34485" r="50968" b="45399"/>
        <a:stretch/>
      </xdr:blipFill>
      <xdr:spPr bwMode="auto">
        <a:xfrm>
          <a:off x="9658351" y="1638300"/>
          <a:ext cx="1352549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266699</xdr:colOff>
      <xdr:row>21</xdr:row>
      <xdr:rowOff>0</xdr:rowOff>
    </xdr:from>
    <xdr:to>
      <xdr:col>6</xdr:col>
      <xdr:colOff>1724024</xdr:colOff>
      <xdr:row>22</xdr:row>
      <xdr:rowOff>31082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299" y="4762500"/>
          <a:ext cx="1457325" cy="221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142875</xdr:colOff>
      <xdr:row>7</xdr:row>
      <xdr:rowOff>66674</xdr:rowOff>
    </xdr:from>
    <xdr:to>
      <xdr:col>6</xdr:col>
      <xdr:colOff>1666875</xdr:colOff>
      <xdr:row>11</xdr:row>
      <xdr:rowOff>38099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68" t="56322" r="48226" b="-1724"/>
        <a:stretch/>
      </xdr:blipFill>
      <xdr:spPr bwMode="auto">
        <a:xfrm>
          <a:off x="7991475" y="2133599"/>
          <a:ext cx="1524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676275</xdr:colOff>
      <xdr:row>12</xdr:row>
      <xdr:rowOff>76200</xdr:rowOff>
    </xdr:from>
    <xdr:to>
      <xdr:col>6</xdr:col>
      <xdr:colOff>1647825</xdr:colOff>
      <xdr:row>14</xdr:row>
      <xdr:rowOff>95250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3218" r="83548" b="12644"/>
        <a:stretch/>
      </xdr:blipFill>
      <xdr:spPr bwMode="auto">
        <a:xfrm>
          <a:off x="8524875" y="3114675"/>
          <a:ext cx="9715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9</xdr:row>
          <xdr:rowOff>66675</xdr:rowOff>
        </xdr:from>
        <xdr:to>
          <xdr:col>3</xdr:col>
          <xdr:colOff>1028700</xdr:colOff>
          <xdr:row>10</xdr:row>
          <xdr:rowOff>171450</xdr:rowOff>
        </xdr:to>
        <xdr:grpSp>
          <xdr:nvGrpSpPr>
            <xdr:cNvPr id="6" name="Group 5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GrpSpPr/>
          </xdr:nvGrpSpPr>
          <xdr:grpSpPr>
            <a:xfrm>
              <a:off x="2171700" y="2533650"/>
              <a:ext cx="2057400" cy="295275"/>
              <a:chOff x="2324096" y="2409825"/>
              <a:chExt cx="1914530" cy="276225"/>
            </a:xfrm>
          </xdr:grpSpPr>
          <xdr:sp macro="" textlink="">
            <xdr:nvSpPr>
              <xdr:cNvPr id="15361" name="CommandButton1" hidden="1">
                <a:extLst>
                  <a:ext uri="{63B3BB69-23CF-44E3-9099-C40C66FF867C}">
                    <a14:compatExt spid="_x0000_s15361"/>
                  </a:ext>
                  <a:ext uri="{FF2B5EF4-FFF2-40B4-BE49-F238E27FC236}">
                    <a16:creationId xmlns:a16="http://schemas.microsoft.com/office/drawing/2014/main" id="{00000000-0008-0000-0200-0000013C0000}"/>
                  </a:ext>
                </a:extLst>
              </xdr:cNvPr>
              <xdr:cNvSpPr/>
            </xdr:nvSpPr>
            <xdr:spPr bwMode="auto">
              <a:xfrm>
                <a:off x="2324096" y="2409825"/>
                <a:ext cx="914400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5362" name="CommandButton2" hidden="1">
                <a:extLst>
                  <a:ext uri="{63B3BB69-23CF-44E3-9099-C40C66FF867C}">
                    <a14:compatExt spid="_x0000_s15362"/>
                  </a:ext>
                  <a:ext uri="{FF2B5EF4-FFF2-40B4-BE49-F238E27FC236}">
                    <a16:creationId xmlns:a16="http://schemas.microsoft.com/office/drawing/2014/main" id="{00000000-0008-0000-0200-0000023C0000}"/>
                  </a:ext>
                </a:extLst>
              </xdr:cNvPr>
              <xdr:cNvSpPr/>
            </xdr:nvSpPr>
            <xdr:spPr bwMode="auto">
              <a:xfrm>
                <a:off x="3324226" y="2409825"/>
                <a:ext cx="914400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3</xdr:col>
      <xdr:colOff>1571625</xdr:colOff>
      <xdr:row>1</xdr:row>
      <xdr:rowOff>38100</xdr:rowOff>
    </xdr:from>
    <xdr:to>
      <xdr:col>5</xdr:col>
      <xdr:colOff>1990724</xdr:colOff>
      <xdr:row>1</xdr:row>
      <xdr:rowOff>752475</xdr:rowOff>
    </xdr:to>
    <xdr:sp macro="" textlink="">
      <xdr:nvSpPr>
        <xdr:cNvPr id="9" name="Right Triangl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 flipH="1">
          <a:off x="4248150" y="228600"/>
          <a:ext cx="3600449" cy="714375"/>
        </a:xfrm>
        <a:prstGeom prst="rtTriangle">
          <a:avLst/>
        </a:prstGeom>
        <a:solidFill>
          <a:srgbClr val="FD94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1057273</xdr:colOff>
      <xdr:row>1</xdr:row>
      <xdr:rowOff>0</xdr:rowOff>
    </xdr:from>
    <xdr:to>
      <xdr:col>5</xdr:col>
      <xdr:colOff>1990724</xdr:colOff>
      <xdr:row>1</xdr:row>
      <xdr:rowOff>733425</xdr:rowOff>
    </xdr:to>
    <xdr:sp macro="" textlink="">
      <xdr:nvSpPr>
        <xdr:cNvPr id="10" name="Right Triangl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 flipH="1" flipV="1">
          <a:off x="7848598" y="190500"/>
          <a:ext cx="1" cy="733425"/>
        </a:xfrm>
        <a:prstGeom prst="rtTriangle">
          <a:avLst/>
        </a:prstGeom>
        <a:solidFill>
          <a:schemeClr val="bg2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2143125</xdr:colOff>
      <xdr:row>1</xdr:row>
      <xdr:rowOff>114300</xdr:rowOff>
    </xdr:from>
    <xdr:to>
      <xdr:col>3</xdr:col>
      <xdr:colOff>885825</xdr:colOff>
      <xdr:row>1</xdr:row>
      <xdr:rowOff>651302</xdr:rowOff>
    </xdr:to>
    <xdr:pic>
      <xdr:nvPicPr>
        <xdr:cNvPr id="11" name="Picture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5" y="304800"/>
          <a:ext cx="1943100" cy="53700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342899</xdr:colOff>
      <xdr:row>35</xdr:row>
      <xdr:rowOff>161925</xdr:rowOff>
    </xdr:from>
    <xdr:to>
      <xdr:col>4</xdr:col>
      <xdr:colOff>581024</xdr:colOff>
      <xdr:row>37</xdr:row>
      <xdr:rowOff>9525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099" y="6486525"/>
          <a:ext cx="145732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219075</xdr:colOff>
      <xdr:row>27</xdr:row>
      <xdr:rowOff>19050</xdr:rowOff>
    </xdr:from>
    <xdr:to>
      <xdr:col>4</xdr:col>
      <xdr:colOff>571500</xdr:colOff>
      <xdr:row>29</xdr:row>
      <xdr:rowOff>88120</xdr:rowOff>
    </xdr:to>
    <xdr:pic>
      <xdr:nvPicPr>
        <xdr:cNvPr id="14" name="Picture 13" descr="reflection coefficient as a function of vswr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4819650"/>
          <a:ext cx="962025" cy="4500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238125</xdr:colOff>
      <xdr:row>30</xdr:row>
      <xdr:rowOff>9524</xdr:rowOff>
    </xdr:from>
    <xdr:to>
      <xdr:col>4</xdr:col>
      <xdr:colOff>542925</xdr:colOff>
      <xdr:row>33</xdr:row>
      <xdr:rowOff>190499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68" t="56322" r="48226" b="-1724"/>
        <a:stretch/>
      </xdr:blipFill>
      <xdr:spPr bwMode="auto">
        <a:xfrm>
          <a:off x="1457325" y="5381624"/>
          <a:ext cx="1524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85724</xdr:colOff>
      <xdr:row>35</xdr:row>
      <xdr:rowOff>171450</xdr:rowOff>
    </xdr:from>
    <xdr:to>
      <xdr:col>11</xdr:col>
      <xdr:colOff>57149</xdr:colOff>
      <xdr:row>37</xdr:row>
      <xdr:rowOff>12032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7424" y="6534150"/>
          <a:ext cx="1457325" cy="221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19050</xdr:colOff>
      <xdr:row>21</xdr:row>
      <xdr:rowOff>200024</xdr:rowOff>
    </xdr:from>
    <xdr:to>
      <xdr:col>15</xdr:col>
      <xdr:colOff>323850</xdr:colOff>
      <xdr:row>25</xdr:row>
      <xdr:rowOff>152399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68" t="56322" r="48226" b="-1724"/>
        <a:stretch/>
      </xdr:blipFill>
      <xdr:spPr bwMode="auto">
        <a:xfrm>
          <a:off x="9458325" y="3848099"/>
          <a:ext cx="1524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27</xdr:row>
      <xdr:rowOff>95250</xdr:rowOff>
    </xdr:from>
    <xdr:to>
      <xdr:col>11</xdr:col>
      <xdr:colOff>95250</xdr:colOff>
      <xdr:row>29</xdr:row>
      <xdr:rowOff>114300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3218" r="83548" b="12644"/>
        <a:stretch/>
      </xdr:blipFill>
      <xdr:spPr bwMode="auto">
        <a:xfrm>
          <a:off x="6591300" y="4895850"/>
          <a:ext cx="9715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</xdr:colOff>
          <xdr:row>7</xdr:row>
          <xdr:rowOff>85725</xdr:rowOff>
        </xdr:from>
        <xdr:to>
          <xdr:col>5</xdr:col>
          <xdr:colOff>1028700</xdr:colOff>
          <xdr:row>9</xdr:row>
          <xdr:rowOff>0</xdr:rowOff>
        </xdr:to>
        <xdr:grpSp>
          <xdr:nvGrpSpPr>
            <xdr:cNvPr id="12" name="Group 11">
              <a:extLst>
                <a:ext uri="{FF2B5EF4-FFF2-40B4-BE49-F238E27FC236}">
                  <a16:creationId xmlns:a16="http://schemas.microsoft.com/office/drawing/2014/main" id="{00000000-0008-0000-0300-00000C000000}"/>
                </a:ext>
              </a:extLst>
            </xdr:cNvPr>
            <xdr:cNvGrpSpPr/>
          </xdr:nvGrpSpPr>
          <xdr:grpSpPr>
            <a:xfrm>
              <a:off x="2524125" y="2133600"/>
              <a:ext cx="2057400" cy="295275"/>
              <a:chOff x="2324096" y="2409825"/>
              <a:chExt cx="1914530" cy="276225"/>
            </a:xfrm>
          </xdr:grpSpPr>
          <xdr:sp macro="" textlink="">
            <xdr:nvSpPr>
              <xdr:cNvPr id="14340" name="CommandButton1" hidden="1">
                <a:extLst>
                  <a:ext uri="{63B3BB69-23CF-44E3-9099-C40C66FF867C}">
                    <a14:compatExt spid="_x0000_s14340"/>
                  </a:ext>
                  <a:ext uri="{FF2B5EF4-FFF2-40B4-BE49-F238E27FC236}">
                    <a16:creationId xmlns:a16="http://schemas.microsoft.com/office/drawing/2014/main" id="{00000000-0008-0000-0300-000004380000}"/>
                  </a:ext>
                </a:extLst>
              </xdr:cNvPr>
              <xdr:cNvSpPr/>
            </xdr:nvSpPr>
            <xdr:spPr bwMode="auto">
              <a:xfrm>
                <a:off x="2324096" y="2409825"/>
                <a:ext cx="914400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4341" name="CommandButton2" hidden="1">
                <a:extLst>
                  <a:ext uri="{63B3BB69-23CF-44E3-9099-C40C66FF867C}">
                    <a14:compatExt spid="_x0000_s14341"/>
                  </a:ext>
                  <a:ext uri="{FF2B5EF4-FFF2-40B4-BE49-F238E27FC236}">
                    <a16:creationId xmlns:a16="http://schemas.microsoft.com/office/drawing/2014/main" id="{00000000-0008-0000-0300-000005380000}"/>
                  </a:ext>
                </a:extLst>
              </xdr:cNvPr>
              <xdr:cNvSpPr/>
            </xdr:nvSpPr>
            <xdr:spPr bwMode="auto">
              <a:xfrm>
                <a:off x="3324226" y="2409825"/>
                <a:ext cx="914400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1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8.xml"/><Relationship Id="rId5" Type="http://schemas.openxmlformats.org/officeDocument/2006/relationships/image" Target="../media/image9.emf"/><Relationship Id="rId4" Type="http://schemas.openxmlformats.org/officeDocument/2006/relationships/control" Target="../activeX/activeX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15.emf"/><Relationship Id="rId5" Type="http://schemas.openxmlformats.org/officeDocument/2006/relationships/control" Target="../activeX/activeX10.xml"/><Relationship Id="rId4" Type="http://schemas.openxmlformats.org/officeDocument/2006/relationships/image" Target="../media/image14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1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image" Target="../media/image17.emf"/><Relationship Id="rId5" Type="http://schemas.openxmlformats.org/officeDocument/2006/relationships/control" Target="../activeX/activeX12.xml"/><Relationship Id="rId4" Type="http://schemas.openxmlformats.org/officeDocument/2006/relationships/image" Target="../media/image1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CD8FE-CBA6-4399-BB52-DF5D7DFB88E9}">
  <sheetPr codeName="Sheet3"/>
  <dimension ref="B1:JX403"/>
  <sheetViews>
    <sheetView showGridLines="0" showRowColHeaders="0" tabSelected="1" topLeftCell="B1" zoomScale="90" zoomScaleNormal="90" workbookViewId="0">
      <selection activeCell="D9" sqref="D9"/>
    </sheetView>
  </sheetViews>
  <sheetFormatPr defaultRowHeight="15"/>
  <cols>
    <col min="1" max="1" width="0" hidden="1" customWidth="1"/>
    <col min="2" max="3" width="15.42578125" customWidth="1"/>
    <col min="4" max="4" width="26.42578125" customWidth="1"/>
    <col min="5" max="5" width="22.85546875" customWidth="1"/>
    <col min="6" max="6" width="30.140625" customWidth="1"/>
    <col min="7" max="7" width="24.28515625" style="39" customWidth="1"/>
    <col min="8" max="8" width="18.7109375" style="39" hidden="1" customWidth="1"/>
    <col min="9" max="9" width="45.28515625" style="39" hidden="1" customWidth="1"/>
    <col min="10" max="11" width="9.140625" style="39" hidden="1" customWidth="1"/>
    <col min="12" max="12" width="9.140625" style="39" customWidth="1"/>
    <col min="13" max="284" width="9.140625" style="39"/>
  </cols>
  <sheetData>
    <row r="1" spans="2:9">
      <c r="B1" s="80"/>
      <c r="C1" s="81"/>
      <c r="D1" s="81"/>
      <c r="E1" s="81"/>
      <c r="F1" s="82"/>
    </row>
    <row r="2" spans="2:9" ht="60" customHeight="1">
      <c r="B2" s="93"/>
      <c r="C2" s="94"/>
      <c r="D2" s="94"/>
      <c r="E2" s="94"/>
      <c r="F2" s="95"/>
    </row>
    <row r="3" spans="2:9" ht="15" customHeight="1" thickBot="1">
      <c r="B3" s="65"/>
      <c r="C3" s="66"/>
      <c r="D3" s="66"/>
      <c r="E3" s="66"/>
      <c r="F3" s="67"/>
    </row>
    <row r="4" spans="2:9" ht="28.5" customHeight="1" thickBot="1">
      <c r="B4" s="68"/>
      <c r="C4" s="69"/>
      <c r="D4" s="89" t="s">
        <v>14</v>
      </c>
      <c r="E4" s="90"/>
      <c r="F4" s="73"/>
      <c r="G4" s="45"/>
      <c r="H4" s="45"/>
      <c r="I4" s="45"/>
    </row>
    <row r="5" spans="2:9" ht="18">
      <c r="B5" s="68"/>
      <c r="C5" s="69"/>
      <c r="D5" s="69"/>
      <c r="E5" s="69"/>
      <c r="F5" s="73"/>
      <c r="G5" s="45"/>
      <c r="H5" s="45"/>
      <c r="I5" s="46" t="s">
        <v>19</v>
      </c>
    </row>
    <row r="6" spans="2:9" ht="15.75" thickBot="1">
      <c r="B6" s="68"/>
      <c r="C6" s="69"/>
      <c r="D6" s="74"/>
      <c r="E6" s="74"/>
      <c r="F6" s="73"/>
      <c r="G6" s="45"/>
      <c r="H6" s="45"/>
      <c r="I6" s="45"/>
    </row>
    <row r="7" spans="2:9" ht="24" thickBot="1">
      <c r="B7" s="68"/>
      <c r="C7" s="69"/>
      <c r="D7" s="91" t="s">
        <v>23</v>
      </c>
      <c r="E7" s="92"/>
      <c r="F7" s="73"/>
      <c r="G7" s="45"/>
      <c r="H7" s="45"/>
      <c r="I7" s="45"/>
    </row>
    <row r="8" spans="2:9" ht="15.75" thickBot="1">
      <c r="B8" s="68"/>
      <c r="C8" s="69"/>
      <c r="D8" s="48" t="s">
        <v>20</v>
      </c>
      <c r="E8" s="49" t="s">
        <v>21</v>
      </c>
      <c r="F8" s="75"/>
      <c r="G8" s="45"/>
      <c r="H8" s="45"/>
      <c r="I8" s="50" t="s">
        <v>2</v>
      </c>
    </row>
    <row r="9" spans="2:9" ht="24.95" customHeight="1" thickBot="1">
      <c r="B9" s="68"/>
      <c r="C9" s="69"/>
      <c r="D9" s="51"/>
      <c r="E9" s="52" t="str">
        <f>IFERROR(IF(D9=0,"0",I9),I29)</f>
        <v>0</v>
      </c>
      <c r="F9" s="75"/>
      <c r="G9" s="45"/>
      <c r="H9" s="45"/>
      <c r="I9" s="96" t="e">
        <f>20*LOG((D9-1)/(D9+1))</f>
        <v>#NUM!</v>
      </c>
    </row>
    <row r="10" spans="2:9">
      <c r="B10" s="68"/>
      <c r="C10" s="69"/>
      <c r="D10" s="77"/>
      <c r="E10" s="77"/>
      <c r="F10" s="75"/>
      <c r="G10" s="45"/>
      <c r="H10" s="45"/>
      <c r="I10" s="96"/>
    </row>
    <row r="11" spans="2:9" ht="15" customHeight="1">
      <c r="B11" s="68"/>
      <c r="C11" s="69"/>
      <c r="D11" s="78"/>
      <c r="E11" s="78"/>
      <c r="F11" s="73"/>
      <c r="G11" s="45"/>
      <c r="H11" s="45"/>
      <c r="I11" s="96"/>
    </row>
    <row r="12" spans="2:9" ht="15" hidden="1" customHeight="1">
      <c r="B12" s="68"/>
      <c r="C12" s="69"/>
      <c r="D12" s="78"/>
      <c r="E12" s="78"/>
      <c r="F12" s="73"/>
      <c r="G12" s="45"/>
      <c r="H12" s="45"/>
      <c r="I12" s="50" t="s">
        <v>1</v>
      </c>
    </row>
    <row r="13" spans="2:9" hidden="1">
      <c r="B13" s="68"/>
      <c r="C13" s="69"/>
      <c r="D13" s="69"/>
      <c r="E13" s="69"/>
      <c r="F13" s="73"/>
      <c r="G13" s="45"/>
      <c r="H13" s="45"/>
      <c r="I13" s="96">
        <f>(D9-1)/(D9+1)</f>
        <v>-1</v>
      </c>
    </row>
    <row r="14" spans="2:9">
      <c r="B14" s="68"/>
      <c r="C14" s="69"/>
      <c r="D14" s="69"/>
      <c r="E14" s="69"/>
      <c r="F14" s="73"/>
      <c r="G14" s="45"/>
      <c r="H14" s="45"/>
      <c r="I14" s="96"/>
    </row>
    <row r="15" spans="2:9" ht="15" customHeight="1" thickBot="1">
      <c r="B15" s="68"/>
      <c r="C15" s="69"/>
      <c r="D15" s="69"/>
      <c r="E15" s="79"/>
      <c r="F15" s="73"/>
      <c r="G15" s="45"/>
      <c r="H15" s="45"/>
      <c r="I15" s="96"/>
    </row>
    <row r="16" spans="2:9" ht="23.25" hidden="1" customHeight="1" thickBot="1">
      <c r="B16" s="68"/>
      <c r="C16" s="69"/>
      <c r="D16" s="47"/>
      <c r="E16" s="47"/>
      <c r="F16" s="73"/>
      <c r="G16" s="45"/>
      <c r="H16" s="45"/>
      <c r="I16" s="53" t="s">
        <v>4</v>
      </c>
    </row>
    <row r="17" spans="2:9" s="39" customFormat="1" hidden="1">
      <c r="B17" s="68"/>
      <c r="C17" s="69"/>
      <c r="D17" s="44"/>
      <c r="E17" s="44"/>
      <c r="F17" s="73"/>
      <c r="G17" s="45"/>
      <c r="H17" s="45"/>
      <c r="I17" s="97" t="e">
        <f>(1+POWER(10,I9/20))/(1-POWER(10,I9/20))</f>
        <v>#NUM!</v>
      </c>
    </row>
    <row r="18" spans="2:9" s="39" customFormat="1" ht="23.25" customHeight="1" thickBot="1">
      <c r="B18" s="68"/>
      <c r="C18" s="69"/>
      <c r="D18" s="91" t="s">
        <v>24</v>
      </c>
      <c r="E18" s="92"/>
      <c r="F18" s="73"/>
      <c r="G18" s="45"/>
      <c r="H18" s="45"/>
      <c r="I18" s="97"/>
    </row>
    <row r="19" spans="2:9" s="39" customFormat="1" ht="15" customHeight="1" thickBot="1">
      <c r="B19" s="68"/>
      <c r="C19" s="69"/>
      <c r="D19" s="54" t="s">
        <v>21</v>
      </c>
      <c r="E19" s="55" t="s">
        <v>20</v>
      </c>
      <c r="F19" s="73"/>
      <c r="G19" s="45"/>
      <c r="H19" s="45"/>
      <c r="I19" s="97"/>
    </row>
    <row r="20" spans="2:9" s="39" customFormat="1" ht="24.95" customHeight="1" thickBot="1">
      <c r="B20" s="68"/>
      <c r="C20" s="70"/>
      <c r="D20" s="51"/>
      <c r="E20" s="52" t="str">
        <f>IFERROR(IF(D20=0,"0",'db to vswr'!H9),I30)</f>
        <v>0</v>
      </c>
      <c r="F20" s="73"/>
      <c r="G20" s="45"/>
      <c r="H20" s="45"/>
      <c r="I20" s="50" t="s">
        <v>16</v>
      </c>
    </row>
    <row r="21" spans="2:9" s="39" customFormat="1">
      <c r="B21" s="68"/>
      <c r="C21" s="69"/>
      <c r="D21" s="69"/>
      <c r="E21" s="69"/>
      <c r="F21" s="73"/>
      <c r="G21" s="45"/>
      <c r="H21" s="45"/>
      <c r="I21" s="96">
        <f>100*(I13*I13)</f>
        <v>100</v>
      </c>
    </row>
    <row r="22" spans="2:9" s="39" customFormat="1">
      <c r="B22" s="68"/>
      <c r="C22" s="69"/>
      <c r="D22" s="69"/>
      <c r="E22" s="69"/>
      <c r="F22" s="73"/>
      <c r="G22" s="45"/>
      <c r="H22" s="45"/>
      <c r="I22" s="96"/>
    </row>
    <row r="23" spans="2:9" s="39" customFormat="1">
      <c r="B23" s="68"/>
      <c r="C23" s="69"/>
      <c r="D23" s="69"/>
      <c r="E23" s="69"/>
      <c r="F23" s="73"/>
      <c r="G23" s="45"/>
      <c r="H23" s="45"/>
      <c r="I23" s="96"/>
    </row>
    <row r="24" spans="2:9" s="39" customFormat="1" hidden="1">
      <c r="B24" s="68"/>
      <c r="C24" s="69"/>
      <c r="D24" s="69"/>
      <c r="E24" s="69"/>
      <c r="F24" s="73"/>
      <c r="G24" s="45"/>
      <c r="H24" s="45"/>
      <c r="I24" s="56"/>
    </row>
    <row r="25" spans="2:9" s="39" customFormat="1" ht="15.75" thickBot="1">
      <c r="B25" s="68"/>
      <c r="C25" s="69"/>
      <c r="D25" s="69"/>
      <c r="E25" s="69"/>
      <c r="F25" s="73"/>
      <c r="G25" s="45"/>
      <c r="H25" s="45"/>
      <c r="I25" s="57"/>
    </row>
    <row r="26" spans="2:9" s="39" customFormat="1" ht="23.25" hidden="1" customHeight="1" thickBot="1">
      <c r="B26" s="68"/>
      <c r="C26" s="69"/>
      <c r="D26" s="47"/>
      <c r="E26" s="47"/>
      <c r="F26" s="73"/>
      <c r="G26" s="45"/>
      <c r="H26" s="45"/>
      <c r="I26" s="57"/>
    </row>
    <row r="27" spans="2:9" s="39" customFormat="1" ht="23.25" customHeight="1" thickBot="1">
      <c r="B27" s="68"/>
      <c r="C27" s="69"/>
      <c r="D27" s="91" t="s">
        <v>25</v>
      </c>
      <c r="E27" s="92"/>
      <c r="F27" s="73"/>
      <c r="G27" s="45"/>
      <c r="H27" s="45"/>
      <c r="I27" s="57"/>
    </row>
    <row r="28" spans="2:9" s="39" customFormat="1" ht="15" hidden="1" customHeight="1" thickBot="1">
      <c r="B28" s="68"/>
      <c r="C28" s="69"/>
      <c r="D28" s="45"/>
      <c r="E28" s="45"/>
      <c r="F28" s="73"/>
      <c r="G28" s="45"/>
      <c r="H28" s="45"/>
      <c r="I28" s="57"/>
    </row>
    <row r="29" spans="2:9" s="39" customFormat="1" ht="15" customHeight="1" thickBot="1">
      <c r="B29" s="68"/>
      <c r="C29" s="69"/>
      <c r="D29" s="63" t="s">
        <v>22</v>
      </c>
      <c r="E29" s="64" t="s">
        <v>26</v>
      </c>
      <c r="F29" s="73"/>
      <c r="G29" s="45"/>
      <c r="H29" s="45"/>
      <c r="I29" s="58">
        <v>-60</v>
      </c>
    </row>
    <row r="30" spans="2:9" s="39" customFormat="1" ht="24.95" customHeight="1" thickBot="1">
      <c r="B30" s="68"/>
      <c r="C30" s="69"/>
      <c r="D30" s="59"/>
      <c r="E30" s="60" t="str">
        <f>IF(D30&gt;0,'missmatch loss'!F36,IF(D30&lt;0,'missmatch loss'!M36,"0"))</f>
        <v>0</v>
      </c>
      <c r="F30" s="73"/>
      <c r="G30" s="45"/>
      <c r="H30" s="45"/>
      <c r="I30" s="58" t="s">
        <v>18</v>
      </c>
    </row>
    <row r="31" spans="2:9" s="39" customFormat="1">
      <c r="B31" s="68"/>
      <c r="C31" s="69"/>
      <c r="D31" s="69"/>
      <c r="E31" s="69"/>
      <c r="F31" s="73"/>
      <c r="G31" s="45"/>
      <c r="H31" s="45"/>
      <c r="I31" s="45"/>
    </row>
    <row r="32" spans="2:9" s="39" customFormat="1">
      <c r="B32" s="68"/>
      <c r="C32" s="69"/>
      <c r="D32" s="69"/>
      <c r="E32" s="69"/>
      <c r="F32" s="73"/>
      <c r="G32" s="45"/>
      <c r="H32" s="45"/>
      <c r="I32" s="45"/>
    </row>
    <row r="33" spans="2:9" s="39" customFormat="1">
      <c r="B33" s="68"/>
      <c r="C33" s="69"/>
      <c r="D33" s="69"/>
      <c r="E33" s="69"/>
      <c r="F33" s="73"/>
      <c r="G33" s="45"/>
      <c r="H33" s="45"/>
      <c r="I33" s="45"/>
    </row>
    <row r="34" spans="2:9" s="39" customFormat="1">
      <c r="B34" s="68"/>
      <c r="C34" s="69"/>
      <c r="D34" s="69"/>
      <c r="E34" s="69"/>
      <c r="F34" s="73"/>
      <c r="G34" s="45"/>
      <c r="H34" s="45"/>
      <c r="I34" s="45"/>
    </row>
    <row r="35" spans="2:9" s="39" customFormat="1">
      <c r="B35" s="68"/>
      <c r="C35" s="69"/>
      <c r="D35" s="69"/>
      <c r="E35" s="69"/>
      <c r="F35" s="73"/>
      <c r="G35" s="45"/>
      <c r="H35" s="45"/>
      <c r="I35" s="45"/>
    </row>
    <row r="36" spans="2:9" s="39" customFormat="1">
      <c r="B36" s="68"/>
      <c r="C36" s="69"/>
      <c r="D36" s="69"/>
      <c r="E36" s="69"/>
      <c r="F36" s="73"/>
      <c r="G36" s="45"/>
      <c r="H36" s="45"/>
      <c r="I36" s="45"/>
    </row>
    <row r="37" spans="2:9" s="39" customFormat="1">
      <c r="B37" s="68"/>
      <c r="C37" s="69"/>
      <c r="D37" s="69"/>
      <c r="E37" s="69"/>
      <c r="F37" s="73"/>
      <c r="G37" s="45"/>
      <c r="H37" s="45"/>
      <c r="I37" s="45"/>
    </row>
    <row r="38" spans="2:9" s="39" customFormat="1" ht="15.75" thickBot="1">
      <c r="B38" s="71"/>
      <c r="C38" s="72"/>
      <c r="D38" s="72"/>
      <c r="E38" s="72"/>
      <c r="F38" s="76"/>
      <c r="G38" s="45"/>
      <c r="H38" s="45"/>
      <c r="I38" s="45"/>
    </row>
    <row r="39" spans="2:9" s="39" customFormat="1" ht="17.25" customHeight="1">
      <c r="B39" s="83"/>
      <c r="C39" s="83"/>
      <c r="D39" s="83"/>
      <c r="E39" s="83"/>
      <c r="F39" s="83"/>
      <c r="G39" s="45"/>
      <c r="H39" s="45"/>
      <c r="I39" s="45"/>
    </row>
    <row r="40" spans="2:9" s="40" customFormat="1" ht="17.25" customHeight="1" thickBot="1">
      <c r="B40" s="84"/>
      <c r="C40" s="84"/>
      <c r="D40" s="84"/>
      <c r="E40" s="84"/>
      <c r="F40" s="84"/>
      <c r="G40" s="61"/>
      <c r="H40" s="61"/>
      <c r="I40" s="61"/>
    </row>
    <row r="41" spans="2:9" s="39" customFormat="1" ht="136.5" hidden="1" customHeight="1" thickBot="1">
      <c r="B41" s="85" t="s">
        <v>27</v>
      </c>
      <c r="C41" s="86"/>
      <c r="D41" s="86"/>
      <c r="E41" s="86"/>
      <c r="F41" s="87"/>
      <c r="G41" s="45"/>
      <c r="H41" s="45"/>
      <c r="I41" s="45"/>
    </row>
    <row r="42" spans="2:9">
      <c r="B42" s="45"/>
      <c r="C42" s="45"/>
      <c r="D42" s="45"/>
      <c r="E42" s="45"/>
      <c r="F42" s="62" t="s">
        <v>15</v>
      </c>
      <c r="G42" s="45"/>
      <c r="H42" s="45"/>
      <c r="I42" s="45"/>
    </row>
    <row r="43" spans="2:9" s="39" customFormat="1" ht="59.25" customHeight="1">
      <c r="B43" s="45"/>
      <c r="C43" s="88" t="s">
        <v>28</v>
      </c>
      <c r="D43" s="88"/>
      <c r="E43" s="88"/>
      <c r="F43" s="88"/>
      <c r="G43" s="45"/>
      <c r="H43" s="45"/>
      <c r="I43" s="45"/>
    </row>
    <row r="44" spans="2:9" s="39" customFormat="1">
      <c r="B44" s="45"/>
      <c r="C44" s="45"/>
      <c r="D44" s="45"/>
      <c r="E44" s="45"/>
      <c r="F44" s="45"/>
      <c r="G44" s="45"/>
      <c r="H44" s="45"/>
      <c r="I44" s="45"/>
    </row>
    <row r="45" spans="2:9" s="39" customFormat="1"/>
    <row r="46" spans="2:9" s="39" customFormat="1"/>
    <row r="47" spans="2:9" s="39" customFormat="1"/>
    <row r="48" spans="2:9" s="39" customFormat="1"/>
    <row r="49" s="39" customFormat="1"/>
    <row r="50" s="39" customFormat="1"/>
    <row r="51" s="39" customFormat="1"/>
    <row r="52" s="39" customFormat="1"/>
    <row r="53" s="39" customFormat="1"/>
    <row r="54" s="39" customFormat="1"/>
    <row r="55" s="39" customFormat="1"/>
    <row r="56" s="39" customFormat="1"/>
    <row r="57" s="39" customFormat="1"/>
    <row r="58" s="39" customFormat="1"/>
    <row r="59" s="39" customFormat="1"/>
    <row r="60" s="39" customFormat="1"/>
    <row r="61" s="39" customFormat="1"/>
    <row r="62" s="39" customFormat="1"/>
    <row r="63" s="39" customFormat="1"/>
    <row r="64" s="39" customFormat="1"/>
    <row r="65" s="39" customFormat="1"/>
    <row r="66" s="39" customFormat="1"/>
    <row r="67" s="39" customFormat="1"/>
    <row r="68" s="39" customFormat="1"/>
    <row r="69" s="39" customFormat="1"/>
    <row r="70" s="39" customFormat="1"/>
    <row r="71" s="39" customFormat="1"/>
    <row r="72" s="39" customFormat="1"/>
    <row r="73" s="39" customFormat="1"/>
    <row r="74" s="39" customFormat="1"/>
    <row r="75" s="39" customFormat="1"/>
    <row r="76" s="39" customFormat="1"/>
    <row r="77" s="39" customFormat="1"/>
    <row r="78" s="39" customFormat="1"/>
    <row r="79" s="39" customFormat="1"/>
    <row r="80" s="39" customFormat="1"/>
    <row r="81" s="39" customFormat="1"/>
    <row r="82" s="39" customFormat="1"/>
    <row r="83" s="39" customFormat="1"/>
    <row r="84" s="39" customFormat="1"/>
    <row r="85" s="39" customFormat="1"/>
    <row r="86" s="39" customFormat="1"/>
    <row r="87" s="39" customFormat="1"/>
    <row r="88" s="39" customFormat="1"/>
    <row r="89" s="39" customFormat="1"/>
    <row r="90" s="39" customFormat="1"/>
    <row r="91" s="39" customFormat="1"/>
    <row r="92" s="39" customFormat="1"/>
    <row r="93" s="39" customFormat="1"/>
    <row r="94" s="39" customFormat="1"/>
    <row r="95" s="39" customFormat="1"/>
    <row r="96" s="39" customFormat="1"/>
    <row r="97" s="39" customFormat="1"/>
    <row r="98" s="39" customFormat="1"/>
    <row r="99" s="39" customFormat="1"/>
    <row r="100" s="39" customFormat="1"/>
    <row r="101" s="39" customFormat="1"/>
    <row r="102" s="39" customFormat="1"/>
    <row r="103" s="39" customFormat="1"/>
    <row r="104" s="39" customFormat="1"/>
    <row r="105" s="39" customFormat="1"/>
    <row r="106" s="39" customFormat="1"/>
    <row r="107" s="39" customFormat="1"/>
    <row r="108" s="39" customFormat="1"/>
    <row r="109" s="39" customFormat="1"/>
    <row r="110" s="39" customFormat="1"/>
    <row r="111" s="39" customFormat="1"/>
    <row r="112" s="39" customFormat="1"/>
    <row r="113" s="39" customFormat="1"/>
    <row r="114" s="39" customFormat="1"/>
    <row r="115" s="39" customFormat="1"/>
    <row r="116" s="39" customFormat="1"/>
    <row r="117" s="39" customFormat="1"/>
    <row r="118" s="39" customFormat="1"/>
    <row r="119" s="39" customFormat="1"/>
    <row r="120" s="39" customFormat="1"/>
    <row r="121" s="39" customFormat="1"/>
    <row r="122" s="39" customFormat="1"/>
    <row r="123" s="39" customFormat="1"/>
    <row r="124" s="39" customFormat="1"/>
    <row r="125" s="39" customFormat="1"/>
    <row r="126" s="39" customFormat="1"/>
    <row r="127" s="39" customFormat="1"/>
    <row r="128" s="39" customFormat="1"/>
    <row r="129" s="39" customFormat="1"/>
    <row r="130" s="39" customFormat="1"/>
    <row r="131" s="39" customFormat="1"/>
    <row r="132" s="39" customFormat="1"/>
    <row r="133" s="39" customFormat="1"/>
    <row r="134" s="39" customFormat="1"/>
    <row r="135" s="39" customFormat="1"/>
    <row r="136" s="39" customFormat="1"/>
    <row r="137" s="39" customFormat="1"/>
    <row r="138" s="39" customFormat="1"/>
    <row r="139" s="39" customFormat="1"/>
    <row r="140" s="39" customFormat="1"/>
    <row r="141" s="39" customFormat="1"/>
    <row r="142" s="39" customFormat="1"/>
    <row r="143" s="39" customFormat="1"/>
    <row r="144" s="39" customFormat="1"/>
    <row r="145" s="39" customFormat="1"/>
    <row r="146" s="39" customFormat="1"/>
    <row r="147" s="39" customFormat="1"/>
    <row r="148" s="39" customFormat="1"/>
    <row r="149" s="39" customFormat="1"/>
    <row r="150" s="39" customFormat="1"/>
    <row r="151" s="39" customFormat="1"/>
    <row r="152" s="39" customFormat="1"/>
    <row r="153" s="39" customFormat="1"/>
    <row r="154" s="39" customFormat="1"/>
    <row r="155" s="39" customFormat="1"/>
    <row r="156" s="39" customFormat="1"/>
    <row r="157" s="39" customFormat="1"/>
    <row r="158" s="39" customFormat="1"/>
    <row r="159" s="39" customFormat="1"/>
    <row r="160" s="39" customFormat="1"/>
    <row r="161" s="39" customFormat="1"/>
    <row r="162" s="39" customFormat="1"/>
    <row r="163" s="39" customFormat="1"/>
    <row r="164" s="39" customFormat="1"/>
    <row r="165" s="39" customFormat="1"/>
    <row r="166" s="39" customFormat="1"/>
    <row r="167" s="39" customFormat="1"/>
    <row r="168" s="39" customFormat="1"/>
    <row r="169" s="39" customFormat="1"/>
    <row r="170" s="39" customFormat="1"/>
    <row r="171" s="39" customFormat="1"/>
    <row r="172" s="39" customFormat="1"/>
    <row r="173" s="39" customFormat="1"/>
    <row r="174" s="39" customFormat="1"/>
    <row r="175" s="39" customFormat="1"/>
    <row r="176" s="39" customFormat="1"/>
    <row r="177" s="39" customFormat="1"/>
    <row r="178" s="39" customFormat="1"/>
    <row r="179" s="39" customFormat="1"/>
    <row r="180" s="39" customFormat="1"/>
    <row r="181" s="39" customFormat="1"/>
    <row r="182" s="39" customFormat="1"/>
    <row r="183" s="39" customFormat="1"/>
    <row r="184" s="39" customFormat="1"/>
    <row r="185" s="39" customFormat="1"/>
    <row r="186" s="39" customFormat="1"/>
    <row r="187" s="39" customFormat="1"/>
    <row r="188" s="39" customFormat="1"/>
    <row r="189" s="39" customFormat="1"/>
    <row r="190" s="39" customFormat="1"/>
    <row r="191" s="39" customFormat="1"/>
    <row r="192" s="39" customFormat="1"/>
    <row r="193" s="39" customFormat="1"/>
    <row r="194" s="39" customFormat="1"/>
    <row r="195" s="39" customFormat="1"/>
    <row r="196" s="39" customFormat="1"/>
    <row r="197" s="39" customFormat="1"/>
    <row r="198" s="39" customFormat="1"/>
    <row r="199" s="39" customFormat="1"/>
    <row r="200" s="39" customFormat="1"/>
    <row r="201" s="39" customFormat="1"/>
    <row r="202" s="39" customFormat="1"/>
    <row r="203" s="39" customFormat="1"/>
    <row r="204" s="39" customFormat="1"/>
    <row r="205" s="39" customFormat="1"/>
    <row r="206" s="39" customFormat="1"/>
    <row r="207" s="39" customFormat="1"/>
    <row r="208" s="39" customFormat="1"/>
    <row r="209" s="39" customFormat="1"/>
    <row r="210" s="39" customFormat="1"/>
    <row r="211" s="39" customFormat="1"/>
    <row r="212" s="39" customFormat="1"/>
    <row r="213" s="39" customFormat="1"/>
    <row r="214" s="39" customFormat="1"/>
    <row r="215" s="39" customFormat="1"/>
    <row r="216" s="39" customFormat="1"/>
    <row r="217" s="39" customFormat="1"/>
    <row r="218" s="39" customFormat="1"/>
    <row r="219" s="39" customFormat="1"/>
    <row r="220" s="39" customFormat="1"/>
    <row r="221" s="39" customFormat="1"/>
    <row r="222" s="39" customFormat="1"/>
    <row r="223" s="39" customFormat="1"/>
    <row r="224" s="39" customFormat="1"/>
    <row r="225" s="39" customFormat="1"/>
    <row r="226" s="39" customFormat="1"/>
    <row r="227" s="39" customFormat="1"/>
    <row r="228" s="39" customFormat="1"/>
    <row r="229" s="39" customFormat="1"/>
    <row r="230" s="39" customFormat="1"/>
    <row r="231" s="39" customFormat="1"/>
    <row r="232" s="39" customFormat="1"/>
    <row r="233" s="39" customFormat="1"/>
    <row r="234" s="39" customFormat="1"/>
    <row r="235" s="39" customFormat="1"/>
    <row r="236" s="39" customFormat="1"/>
    <row r="237" s="39" customFormat="1"/>
    <row r="238" s="39" customFormat="1"/>
    <row r="239" s="39" customFormat="1"/>
    <row r="240" s="39" customFormat="1"/>
    <row r="241" s="39" customFormat="1"/>
    <row r="242" s="39" customFormat="1"/>
    <row r="243" s="39" customFormat="1"/>
    <row r="244" s="39" customFormat="1"/>
    <row r="245" s="39" customFormat="1"/>
    <row r="246" s="39" customFormat="1"/>
    <row r="247" s="39" customFormat="1"/>
    <row r="248" s="39" customFormat="1"/>
    <row r="249" s="39" customFormat="1"/>
    <row r="250" s="39" customFormat="1"/>
    <row r="251" s="39" customFormat="1"/>
    <row r="252" s="39" customFormat="1"/>
    <row r="253" s="39" customFormat="1"/>
    <row r="254" s="39" customFormat="1"/>
    <row r="255" s="39" customFormat="1"/>
    <row r="256" s="39" customFormat="1"/>
    <row r="257" s="39" customFormat="1"/>
    <row r="258" s="39" customFormat="1"/>
    <row r="259" s="39" customFormat="1"/>
    <row r="260" s="39" customFormat="1"/>
    <row r="261" s="39" customFormat="1"/>
    <row r="262" s="39" customFormat="1"/>
    <row r="263" s="39" customFormat="1"/>
    <row r="264" s="39" customFormat="1"/>
    <row r="265" s="39" customFormat="1"/>
    <row r="266" s="39" customFormat="1"/>
    <row r="267" s="39" customFormat="1"/>
    <row r="268" s="39" customFormat="1"/>
    <row r="269" s="39" customFormat="1"/>
    <row r="270" s="39" customFormat="1"/>
    <row r="271" s="39" customFormat="1"/>
    <row r="272" s="39" customFormat="1"/>
    <row r="273" s="39" customFormat="1"/>
    <row r="274" s="39" customFormat="1"/>
    <row r="275" s="39" customFormat="1"/>
    <row r="276" s="39" customFormat="1"/>
    <row r="277" s="39" customFormat="1"/>
    <row r="278" s="39" customFormat="1"/>
    <row r="279" s="39" customFormat="1"/>
    <row r="280" s="39" customFormat="1"/>
    <row r="281" s="39" customFormat="1"/>
    <row r="282" s="39" customFormat="1"/>
    <row r="283" s="39" customFormat="1"/>
    <row r="284" s="39" customFormat="1"/>
    <row r="285" s="39" customFormat="1"/>
    <row r="286" s="39" customFormat="1"/>
    <row r="287" s="39" customFormat="1"/>
    <row r="288" s="39" customFormat="1"/>
    <row r="289" s="39" customFormat="1"/>
    <row r="290" s="39" customFormat="1"/>
    <row r="291" s="39" customFormat="1"/>
    <row r="292" s="39" customFormat="1"/>
    <row r="293" s="39" customFormat="1"/>
    <row r="294" s="39" customFormat="1"/>
    <row r="295" s="39" customFormat="1"/>
    <row r="296" s="39" customFormat="1"/>
    <row r="297" s="39" customFormat="1"/>
    <row r="298" s="39" customFormat="1"/>
    <row r="299" s="39" customFormat="1"/>
    <row r="300" s="39" customFormat="1"/>
    <row r="301" s="39" customFormat="1"/>
    <row r="302" s="39" customFormat="1"/>
    <row r="303" s="39" customFormat="1"/>
    <row r="304" s="39" customFormat="1"/>
    <row r="305" s="39" customFormat="1"/>
    <row r="306" s="39" customFormat="1"/>
    <row r="307" s="39" customFormat="1"/>
    <row r="308" s="39" customFormat="1"/>
    <row r="309" s="39" customFormat="1"/>
    <row r="310" s="39" customFormat="1"/>
    <row r="311" s="39" customFormat="1"/>
    <row r="312" s="39" customFormat="1"/>
    <row r="313" s="39" customFormat="1"/>
    <row r="314" s="39" customFormat="1"/>
    <row r="315" s="39" customFormat="1"/>
    <row r="316" s="39" customFormat="1"/>
    <row r="317" s="39" customFormat="1"/>
    <row r="318" s="39" customFormat="1"/>
    <row r="319" s="39" customFormat="1"/>
    <row r="320" s="39" customFormat="1"/>
    <row r="321" s="39" customFormat="1"/>
    <row r="322" s="39" customFormat="1"/>
    <row r="323" s="39" customFormat="1"/>
    <row r="324" s="39" customFormat="1"/>
    <row r="325" s="39" customFormat="1"/>
    <row r="326" s="39" customFormat="1"/>
    <row r="327" s="39" customFormat="1"/>
    <row r="328" s="39" customFormat="1"/>
    <row r="329" s="39" customFormat="1"/>
    <row r="330" s="39" customFormat="1"/>
    <row r="331" s="39" customFormat="1"/>
    <row r="332" s="39" customFormat="1"/>
    <row r="333" s="39" customFormat="1"/>
    <row r="334" s="39" customFormat="1"/>
    <row r="335" s="39" customFormat="1"/>
    <row r="336" s="39" customFormat="1"/>
    <row r="337" s="39" customFormat="1"/>
    <row r="338" s="39" customFormat="1"/>
    <row r="339" s="39" customFormat="1"/>
    <row r="340" s="39" customFormat="1"/>
    <row r="341" s="39" customFormat="1"/>
    <row r="342" s="39" customFormat="1"/>
    <row r="343" s="39" customFormat="1"/>
    <row r="344" s="39" customFormat="1"/>
    <row r="345" s="39" customFormat="1"/>
    <row r="346" s="39" customFormat="1"/>
    <row r="347" s="39" customFormat="1"/>
    <row r="348" s="39" customFormat="1"/>
    <row r="349" s="39" customFormat="1"/>
    <row r="350" s="39" customFormat="1"/>
    <row r="351" s="39" customFormat="1"/>
    <row r="352" s="39" customFormat="1"/>
    <row r="353" s="39" customFormat="1"/>
    <row r="354" s="39" customFormat="1"/>
    <row r="355" s="39" customFormat="1"/>
    <row r="356" s="39" customFormat="1"/>
    <row r="357" s="39" customFormat="1"/>
    <row r="358" s="39" customFormat="1"/>
    <row r="359" s="39" customFormat="1"/>
    <row r="360" s="39" customFormat="1"/>
    <row r="361" s="39" customFormat="1"/>
    <row r="362" s="39" customFormat="1"/>
    <row r="363" s="39" customFormat="1"/>
    <row r="364" s="39" customFormat="1"/>
    <row r="365" s="39" customFormat="1"/>
    <row r="366" s="39" customFormat="1"/>
    <row r="367" s="39" customFormat="1"/>
    <row r="368" s="39" customFormat="1"/>
    <row r="369" s="39" customFormat="1"/>
    <row r="370" s="39" customFormat="1"/>
    <row r="371" s="39" customFormat="1"/>
    <row r="372" s="39" customFormat="1"/>
    <row r="373" s="39" customFormat="1"/>
    <row r="374" s="39" customFormat="1"/>
    <row r="375" s="39" customFormat="1"/>
    <row r="376" s="39" customFormat="1"/>
    <row r="377" s="39" customFormat="1"/>
    <row r="378" s="39" customFormat="1"/>
    <row r="379" s="39" customFormat="1"/>
    <row r="380" s="39" customFormat="1"/>
    <row r="381" s="39" customFormat="1"/>
    <row r="382" s="39" customFormat="1"/>
    <row r="383" s="39" customFormat="1"/>
    <row r="384" s="39" customFormat="1"/>
    <row r="385" s="39" customFormat="1"/>
    <row r="386" s="39" customFormat="1"/>
    <row r="387" s="39" customFormat="1"/>
    <row r="388" s="39" customFormat="1"/>
    <row r="389" s="39" customFormat="1"/>
    <row r="390" s="39" customFormat="1"/>
    <row r="391" s="39" customFormat="1"/>
    <row r="392" s="39" customFormat="1"/>
    <row r="393" s="39" customFormat="1"/>
    <row r="394" s="39" customFormat="1"/>
    <row r="395" s="39" customFormat="1"/>
    <row r="396" s="39" customFormat="1"/>
    <row r="397" s="39" customFormat="1"/>
    <row r="398" s="39" customFormat="1"/>
    <row r="399" s="39" customFormat="1"/>
    <row r="400" s="39" customFormat="1"/>
    <row r="401" s="39" customFormat="1"/>
    <row r="402" s="39" customFormat="1"/>
    <row r="403" s="39" customFormat="1"/>
  </sheetData>
  <sheetProtection algorithmName="SHA-512" hashValue="zD7RxRlm5eDUoFWIE3ghhiz5oAVFGnsHy5VAs03UxidT6EEzk2dy5HEE6NdHlXEEdUK6nob+HkQUpkUZvu4w6w==" saltValue="zy6YYiQ2A6WrAMQlytRg0Q==" spinCount="100000" sheet="1" formatRows="0"/>
  <mergeCells count="12">
    <mergeCell ref="B2:F2"/>
    <mergeCell ref="I13:I15"/>
    <mergeCell ref="I9:I11"/>
    <mergeCell ref="I17:I19"/>
    <mergeCell ref="I21:I23"/>
    <mergeCell ref="B39:F40"/>
    <mergeCell ref="B41:F41"/>
    <mergeCell ref="C43:F43"/>
    <mergeCell ref="D4:E4"/>
    <mergeCell ref="D18:E18"/>
    <mergeCell ref="D27:E27"/>
    <mergeCell ref="D7:E7"/>
  </mergeCells>
  <dataValidations count="3">
    <dataValidation type="decimal" allowBlank="1" showInputMessage="1" showErrorMessage="1" error="Enter a VALID Value" prompt="Enter Value Here" sqref="D30" xr:uid="{069E4875-763D-4685-BC16-9AB752EFC165}">
      <formula1>-60</formula1>
      <formula2>100</formula2>
    </dataValidation>
    <dataValidation type="decimal" allowBlank="1" showInputMessage="1" showErrorMessage="1" error="Enter a VALID Value" prompt="Enter Value Here" sqref="D20" xr:uid="{441801DE-8E52-4534-89C1-C1D951956C6C}">
      <formula1>-60</formula1>
      <formula2>0</formula2>
    </dataValidation>
    <dataValidation type="decimal" allowBlank="1" showInputMessage="1" showErrorMessage="1" error="Enter a VALID Value" prompt="Enter Value Here" sqref="D9" xr:uid="{10E26F40-BB7E-48C9-A38F-4960D3E73B34}">
      <formula1>1</formula1>
      <formula2>100</formula2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2291" r:id="rId4" name="CommandButton1">
          <controlPr locked="0" defaultSize="0" autoLine="0" r:id="rId5">
            <anchor moveWithCells="1">
              <from>
                <xdr:col>3</xdr:col>
                <xdr:colOff>0</xdr:colOff>
                <xdr:row>9</xdr:row>
                <xdr:rowOff>57150</xdr:rowOff>
              </from>
              <to>
                <xdr:col>3</xdr:col>
                <xdr:colOff>1562100</xdr:colOff>
                <xdr:row>10</xdr:row>
                <xdr:rowOff>161925</xdr:rowOff>
              </to>
            </anchor>
          </controlPr>
        </control>
      </mc:Choice>
      <mc:Fallback>
        <control shapeId="12291" r:id="rId4" name="CommandButton1"/>
      </mc:Fallback>
    </mc:AlternateContent>
    <mc:AlternateContent xmlns:mc="http://schemas.openxmlformats.org/markup-compatibility/2006">
      <mc:Choice Requires="x14">
        <control shapeId="12292" r:id="rId6" name="CommandButton2">
          <controlPr locked="0" defaultSize="0" autoLine="0" r:id="rId7">
            <anchor moveWithCells="1">
              <from>
                <xdr:col>4</xdr:col>
                <xdr:colOff>238125</xdr:colOff>
                <xdr:row>9</xdr:row>
                <xdr:rowOff>57150</xdr:rowOff>
              </from>
              <to>
                <xdr:col>4</xdr:col>
                <xdr:colOff>1504950</xdr:colOff>
                <xdr:row>10</xdr:row>
                <xdr:rowOff>161925</xdr:rowOff>
              </to>
            </anchor>
          </controlPr>
        </control>
      </mc:Choice>
      <mc:Fallback>
        <control shapeId="12292" r:id="rId6" name="CommandButton2"/>
      </mc:Fallback>
    </mc:AlternateContent>
    <mc:AlternateContent xmlns:mc="http://schemas.openxmlformats.org/markup-compatibility/2006">
      <mc:Choice Requires="x14">
        <control shapeId="12298" r:id="rId8" name="CommandButton3">
          <controlPr locked="0" defaultSize="0" autoLine="0" r:id="rId9">
            <anchor moveWithCells="1">
              <from>
                <xdr:col>3</xdr:col>
                <xdr:colOff>0</xdr:colOff>
                <xdr:row>20</xdr:row>
                <xdr:rowOff>66675</xdr:rowOff>
              </from>
              <to>
                <xdr:col>3</xdr:col>
                <xdr:colOff>1571625</xdr:colOff>
                <xdr:row>21</xdr:row>
                <xdr:rowOff>171450</xdr:rowOff>
              </to>
            </anchor>
          </controlPr>
        </control>
      </mc:Choice>
      <mc:Fallback>
        <control shapeId="12298" r:id="rId8" name="CommandButton3"/>
      </mc:Fallback>
    </mc:AlternateContent>
    <mc:AlternateContent xmlns:mc="http://schemas.openxmlformats.org/markup-compatibility/2006">
      <mc:Choice Requires="x14">
        <control shapeId="12299" r:id="rId10" name="CommandButton4">
          <controlPr locked="0" defaultSize="0" autoLine="0" r:id="rId11">
            <anchor moveWithCells="1">
              <from>
                <xdr:col>4</xdr:col>
                <xdr:colOff>247650</xdr:colOff>
                <xdr:row>20</xdr:row>
                <xdr:rowOff>66675</xdr:rowOff>
              </from>
              <to>
                <xdr:col>4</xdr:col>
                <xdr:colOff>1514475</xdr:colOff>
                <xdr:row>21</xdr:row>
                <xdr:rowOff>171450</xdr:rowOff>
              </to>
            </anchor>
          </controlPr>
        </control>
      </mc:Choice>
      <mc:Fallback>
        <control shapeId="12299" r:id="rId10" name="CommandButton4"/>
      </mc:Fallback>
    </mc:AlternateContent>
    <mc:AlternateContent xmlns:mc="http://schemas.openxmlformats.org/markup-compatibility/2006">
      <mc:Choice Requires="x14">
        <control shapeId="12304" r:id="rId12" name="CommandButton5">
          <controlPr locked="0" defaultSize="0" autoLine="0" r:id="rId13">
            <anchor moveWithCells="1">
              <from>
                <xdr:col>3</xdr:col>
                <xdr:colOff>0</xdr:colOff>
                <xdr:row>30</xdr:row>
                <xdr:rowOff>85725</xdr:rowOff>
              </from>
              <to>
                <xdr:col>3</xdr:col>
                <xdr:colOff>1571625</xdr:colOff>
                <xdr:row>32</xdr:row>
                <xdr:rowOff>0</xdr:rowOff>
              </to>
            </anchor>
          </controlPr>
        </control>
      </mc:Choice>
      <mc:Fallback>
        <control shapeId="12304" r:id="rId12" name="CommandButton5"/>
      </mc:Fallback>
    </mc:AlternateContent>
    <mc:AlternateContent xmlns:mc="http://schemas.openxmlformats.org/markup-compatibility/2006">
      <mc:Choice Requires="x14">
        <control shapeId="12305" r:id="rId14" name="CommandButton6">
          <controlPr locked="0" defaultSize="0" autoLine="0" r:id="rId15">
            <anchor moveWithCells="1">
              <from>
                <xdr:col>4</xdr:col>
                <xdr:colOff>247650</xdr:colOff>
                <xdr:row>30</xdr:row>
                <xdr:rowOff>85725</xdr:rowOff>
              </from>
              <to>
                <xdr:col>5</xdr:col>
                <xdr:colOff>0</xdr:colOff>
                <xdr:row>32</xdr:row>
                <xdr:rowOff>0</xdr:rowOff>
              </to>
            </anchor>
          </controlPr>
        </control>
      </mc:Choice>
      <mc:Fallback>
        <control shapeId="12305" r:id="rId14" name="CommandButton6"/>
      </mc:Fallback>
    </mc:AlternateContent>
    <mc:AlternateContent xmlns:mc="http://schemas.openxmlformats.org/markup-compatibility/2006">
      <mc:Choice Requires="x14">
        <control shapeId="12307" r:id="rId16" name="Button 19">
          <controlPr defaultSize="0" print="0" autoFill="0" autoPict="0" macro="[0]!ReadMore" altText="READ MORE">
            <anchor moveWithCells="1" sizeWithCells="1">
              <from>
                <xdr:col>5</xdr:col>
                <xdr:colOff>723900</xdr:colOff>
                <xdr:row>38</xdr:row>
                <xdr:rowOff>66675</xdr:rowOff>
              </from>
              <to>
                <xdr:col>5</xdr:col>
                <xdr:colOff>2000250</xdr:colOff>
                <xdr:row>39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309" r:id="rId17" name="Button 21">
          <controlPr defaultSize="0" print="0" autoFill="0" autoPict="0" macro="[0]!closemore">
            <anchor moveWithCells="1" sizeWithCells="1">
              <from>
                <xdr:col>5</xdr:col>
                <xdr:colOff>1504950</xdr:colOff>
                <xdr:row>40</xdr:row>
                <xdr:rowOff>1485900</xdr:rowOff>
              </from>
              <to>
                <xdr:col>5</xdr:col>
                <xdr:colOff>1857375</xdr:colOff>
                <xdr:row>40</xdr:row>
                <xdr:rowOff>1628775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3FFB6-739F-440B-8F26-7DB4DAFD5659}">
  <sheetPr codeName="Sheet4"/>
  <dimension ref="B1:JX27"/>
  <sheetViews>
    <sheetView topLeftCell="C1" workbookViewId="0">
      <selection activeCell="I13" sqref="I13"/>
    </sheetView>
  </sheetViews>
  <sheetFormatPr defaultRowHeight="15"/>
  <cols>
    <col min="1" max="1" width="0" hidden="1" customWidth="1"/>
    <col min="2" max="2" width="32.28515625" customWidth="1"/>
    <col min="3" max="4" width="15.7109375" customWidth="1"/>
    <col min="5" max="5" width="40.140625" customWidth="1"/>
    <col min="6" max="6" width="13.85546875" customWidth="1"/>
    <col min="7" max="7" width="26.140625" customWidth="1"/>
    <col min="8" max="8" width="45.28515625" customWidth="1"/>
  </cols>
  <sheetData>
    <row r="1" spans="2:284">
      <c r="B1" s="30"/>
      <c r="C1" s="31"/>
      <c r="D1" s="31"/>
      <c r="E1" s="31"/>
      <c r="F1" s="32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/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/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  <c r="FL1" s="39"/>
      <c r="FM1" s="39"/>
      <c r="FN1" s="39"/>
      <c r="FO1" s="39"/>
      <c r="FP1" s="39"/>
      <c r="FQ1" s="39"/>
      <c r="FR1" s="39"/>
      <c r="FS1" s="39"/>
      <c r="FT1" s="39"/>
      <c r="FU1" s="39"/>
      <c r="FV1" s="39"/>
      <c r="FW1" s="39"/>
      <c r="FX1" s="39"/>
      <c r="FY1" s="39"/>
      <c r="FZ1" s="39"/>
      <c r="GA1" s="39"/>
      <c r="GB1" s="39"/>
      <c r="GC1" s="39"/>
      <c r="GD1" s="39"/>
      <c r="GE1" s="39"/>
      <c r="GF1" s="39"/>
      <c r="GG1" s="39"/>
      <c r="GH1" s="39"/>
      <c r="GI1" s="39"/>
      <c r="GJ1" s="39"/>
      <c r="GK1" s="39"/>
      <c r="GL1" s="39"/>
      <c r="GM1" s="39"/>
      <c r="GN1" s="39"/>
      <c r="GO1" s="39"/>
      <c r="GP1" s="39"/>
      <c r="GQ1" s="39"/>
      <c r="GR1" s="39"/>
      <c r="GS1" s="39"/>
      <c r="GT1" s="39"/>
      <c r="GU1" s="39"/>
      <c r="GV1" s="39"/>
      <c r="GW1" s="39"/>
      <c r="GX1" s="39"/>
      <c r="GY1" s="39"/>
      <c r="GZ1" s="39"/>
      <c r="HA1" s="39"/>
      <c r="HB1" s="39"/>
      <c r="HC1" s="39"/>
      <c r="HD1" s="39"/>
      <c r="HE1" s="39"/>
      <c r="HF1" s="39"/>
      <c r="HG1" s="39"/>
      <c r="HH1" s="39"/>
      <c r="HI1" s="39"/>
      <c r="HJ1" s="39"/>
      <c r="HK1" s="39"/>
      <c r="HL1" s="39"/>
      <c r="HM1" s="39"/>
      <c r="HN1" s="39"/>
      <c r="HO1" s="39"/>
      <c r="HP1" s="39"/>
      <c r="HQ1" s="39"/>
      <c r="HR1" s="39"/>
      <c r="HS1" s="39"/>
      <c r="HT1" s="39"/>
      <c r="HU1" s="39"/>
      <c r="HV1" s="39"/>
      <c r="HW1" s="39"/>
      <c r="HX1" s="39"/>
      <c r="HY1" s="39"/>
      <c r="HZ1" s="39"/>
      <c r="IA1" s="39"/>
      <c r="IB1" s="39"/>
      <c r="IC1" s="39"/>
      <c r="ID1" s="39"/>
      <c r="IE1" s="39"/>
      <c r="IF1" s="39"/>
      <c r="IG1" s="39"/>
      <c r="IH1" s="39"/>
      <c r="II1" s="39"/>
      <c r="IJ1" s="39"/>
      <c r="IK1" s="39"/>
      <c r="IL1" s="39"/>
      <c r="IM1" s="39"/>
      <c r="IN1" s="39"/>
      <c r="IO1" s="39"/>
      <c r="IP1" s="39"/>
      <c r="IQ1" s="39"/>
      <c r="IR1" s="39"/>
      <c r="IS1" s="39"/>
      <c r="IT1" s="39"/>
      <c r="IU1" s="39"/>
      <c r="IV1" s="39"/>
      <c r="IW1" s="39"/>
      <c r="IX1" s="39"/>
      <c r="IY1" s="39"/>
      <c r="IZ1" s="39"/>
      <c r="JA1" s="39"/>
      <c r="JB1" s="39"/>
      <c r="JC1" s="39"/>
      <c r="JD1" s="39"/>
      <c r="JE1" s="39"/>
      <c r="JF1" s="39"/>
      <c r="JG1" s="39"/>
      <c r="JH1" s="39"/>
      <c r="JI1" s="39"/>
      <c r="JJ1" s="39"/>
      <c r="JK1" s="39"/>
      <c r="JL1" s="39"/>
      <c r="JM1" s="39"/>
      <c r="JN1" s="39"/>
      <c r="JO1" s="39"/>
      <c r="JP1" s="39"/>
      <c r="JQ1" s="39"/>
      <c r="JR1" s="39"/>
      <c r="JS1" s="39"/>
      <c r="JT1" s="39"/>
      <c r="JU1" s="39"/>
      <c r="JV1" s="39"/>
      <c r="JW1" s="39"/>
      <c r="JX1" s="39"/>
    </row>
    <row r="2" spans="2:284" ht="60" customHeight="1">
      <c r="B2" s="93"/>
      <c r="C2" s="94"/>
      <c r="D2" s="94"/>
      <c r="E2" s="94"/>
      <c r="F2" s="95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  <c r="IA2" s="39"/>
      <c r="IB2" s="39"/>
      <c r="IC2" s="39"/>
      <c r="ID2" s="39"/>
      <c r="IE2" s="39"/>
      <c r="IF2" s="39"/>
      <c r="IG2" s="39"/>
      <c r="IH2" s="39"/>
      <c r="II2" s="39"/>
      <c r="IJ2" s="39"/>
      <c r="IK2" s="39"/>
      <c r="IL2" s="39"/>
      <c r="IM2" s="39"/>
      <c r="IN2" s="39"/>
      <c r="IO2" s="39"/>
      <c r="IP2" s="39"/>
      <c r="IQ2" s="39"/>
      <c r="IR2" s="39"/>
      <c r="IS2" s="39"/>
      <c r="IT2" s="39"/>
      <c r="IU2" s="39"/>
      <c r="IV2" s="39"/>
      <c r="IW2" s="39"/>
      <c r="IX2" s="39"/>
      <c r="IY2" s="39"/>
      <c r="IZ2" s="39"/>
      <c r="JA2" s="39"/>
      <c r="JB2" s="39"/>
      <c r="JC2" s="39"/>
      <c r="JD2" s="39"/>
      <c r="JE2" s="39"/>
      <c r="JF2" s="39"/>
      <c r="JG2" s="39"/>
      <c r="JH2" s="39"/>
      <c r="JI2" s="39"/>
      <c r="JJ2" s="39"/>
      <c r="JK2" s="39"/>
      <c r="JL2" s="39"/>
      <c r="JM2" s="39"/>
      <c r="JN2" s="39"/>
      <c r="JO2" s="39"/>
      <c r="JP2" s="39"/>
      <c r="JQ2" s="39"/>
      <c r="JR2" s="39"/>
      <c r="JS2" s="39"/>
      <c r="JT2" s="39"/>
      <c r="JU2" s="39"/>
      <c r="JV2" s="39"/>
      <c r="JW2" s="39"/>
      <c r="JX2" s="39"/>
    </row>
    <row r="3" spans="2:284" ht="15.75" thickBot="1">
      <c r="B3" s="33"/>
      <c r="C3" s="34"/>
      <c r="D3" s="34"/>
      <c r="E3" s="35"/>
    </row>
    <row r="4" spans="2:284" ht="23.25" customHeight="1">
      <c r="B4" s="33"/>
      <c r="C4" s="100" t="s">
        <v>13</v>
      </c>
      <c r="D4" s="101"/>
      <c r="E4" s="35"/>
    </row>
    <row r="5" spans="2:284" ht="18" thickBot="1">
      <c r="B5" s="33"/>
      <c r="C5" s="102"/>
      <c r="D5" s="103"/>
      <c r="E5" s="35"/>
      <c r="H5" s="3" t="s">
        <v>6</v>
      </c>
    </row>
    <row r="6" spans="2:284">
      <c r="B6" s="33"/>
      <c r="C6" s="34"/>
      <c r="D6" s="34"/>
      <c r="E6" s="35"/>
    </row>
    <row r="7" spans="2:284" ht="15.75" thickBot="1">
      <c r="B7" s="33"/>
      <c r="C7" s="34"/>
      <c r="D7" s="34"/>
      <c r="E7" s="35"/>
    </row>
    <row r="8" spans="2:284" ht="15.75" thickBot="1">
      <c r="B8" s="33"/>
      <c r="C8" s="22" t="s">
        <v>3</v>
      </c>
      <c r="D8" s="23" t="s">
        <v>0</v>
      </c>
      <c r="E8" s="35"/>
      <c r="H8" s="4" t="s">
        <v>2</v>
      </c>
    </row>
    <row r="9" spans="2:284" ht="15.75" thickBot="1">
      <c r="B9" s="33"/>
      <c r="C9" s="24">
        <v>0</v>
      </c>
      <c r="D9" s="26" t="str">
        <f>IF(C9=0,"0",H9)</f>
        <v>0</v>
      </c>
      <c r="E9" s="35"/>
      <c r="H9" s="98" t="e">
        <f>(1+POWER(10,'VSWR RL &amp; Reflected Loss'!$D$20/20))/(1-POWER(10,'VSWR RL &amp; Reflected Loss'!$D$20/20))</f>
        <v>#DIV/0!</v>
      </c>
    </row>
    <row r="10" spans="2:284">
      <c r="B10" s="33"/>
      <c r="C10" s="34"/>
      <c r="D10" s="34"/>
      <c r="E10" s="35"/>
      <c r="H10" s="98"/>
    </row>
    <row r="11" spans="2:284">
      <c r="B11" s="33"/>
      <c r="C11" s="34"/>
      <c r="D11" s="34"/>
      <c r="E11" s="35"/>
      <c r="H11" s="98"/>
    </row>
    <row r="12" spans="2:284">
      <c r="B12" s="33"/>
      <c r="C12" s="34"/>
      <c r="D12" s="34"/>
      <c r="E12" s="35"/>
      <c r="H12" s="4" t="s">
        <v>17</v>
      </c>
    </row>
    <row r="13" spans="2:284">
      <c r="B13" s="33"/>
      <c r="C13" s="34"/>
      <c r="D13" s="34"/>
      <c r="E13" s="35"/>
      <c r="H13" s="98">
        <f>POWER(10,'VSWR RL &amp; Reflected Loss'!D20/20)</f>
        <v>1</v>
      </c>
    </row>
    <row r="14" spans="2:284">
      <c r="B14" s="33"/>
      <c r="C14" s="34"/>
      <c r="D14" s="34"/>
      <c r="E14" s="35"/>
      <c r="H14" s="98"/>
    </row>
    <row r="15" spans="2:284">
      <c r="B15" s="33"/>
      <c r="C15" s="34"/>
      <c r="D15" s="34"/>
      <c r="E15" s="35"/>
      <c r="H15" s="98"/>
    </row>
    <row r="16" spans="2:284">
      <c r="B16" s="33"/>
      <c r="C16" s="34"/>
      <c r="D16" s="34"/>
      <c r="E16" s="35"/>
      <c r="H16" s="5" t="s">
        <v>4</v>
      </c>
    </row>
    <row r="17" spans="2:8" ht="15.75" thickBot="1">
      <c r="B17" s="36"/>
      <c r="C17" s="37"/>
      <c r="D17" s="37"/>
      <c r="E17" s="38"/>
      <c r="H17" s="99"/>
    </row>
    <row r="18" spans="2:8">
      <c r="H18" s="99"/>
    </row>
    <row r="19" spans="2:8">
      <c r="H19" s="99"/>
    </row>
    <row r="20" spans="2:8">
      <c r="H20" s="4" t="s">
        <v>16</v>
      </c>
    </row>
    <row r="21" spans="2:8">
      <c r="H21" s="98">
        <f>100*(H13*H13)</f>
        <v>100</v>
      </c>
    </row>
    <row r="22" spans="2:8">
      <c r="H22" s="98"/>
    </row>
    <row r="23" spans="2:8">
      <c r="H23" s="98"/>
    </row>
    <row r="24" spans="2:8">
      <c r="H24" s="1"/>
    </row>
    <row r="25" spans="2:8">
      <c r="H25" s="2"/>
    </row>
    <row r="26" spans="2:8">
      <c r="H26" s="2"/>
    </row>
    <row r="27" spans="2:8">
      <c r="H27" s="2"/>
    </row>
  </sheetData>
  <mergeCells count="6">
    <mergeCell ref="H9:H11"/>
    <mergeCell ref="H13:H15"/>
    <mergeCell ref="H17:H19"/>
    <mergeCell ref="H21:H23"/>
    <mergeCell ref="B2:F2"/>
    <mergeCell ref="C4:D5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3315" r:id="rId4" name="CommandButton1">
          <controlPr defaultSize="0" autoLine="0" r:id="rId5">
            <anchor moveWithCells="1">
              <from>
                <xdr:col>2</xdr:col>
                <xdr:colOff>19050</xdr:colOff>
                <xdr:row>9</xdr:row>
                <xdr:rowOff>66675</xdr:rowOff>
              </from>
              <to>
                <xdr:col>2</xdr:col>
                <xdr:colOff>1000125</xdr:colOff>
                <xdr:row>10</xdr:row>
                <xdr:rowOff>171450</xdr:rowOff>
              </to>
            </anchor>
          </controlPr>
        </control>
      </mc:Choice>
      <mc:Fallback>
        <control shapeId="13315" r:id="rId4" name="CommandButton1"/>
      </mc:Fallback>
    </mc:AlternateContent>
    <mc:AlternateContent xmlns:mc="http://schemas.openxmlformats.org/markup-compatibility/2006">
      <mc:Choice Requires="x14">
        <control shapeId="13316" r:id="rId6" name="CommandButton2">
          <controlPr defaultSize="0" autoLine="0" r:id="rId7">
            <anchor moveWithCells="1">
              <from>
                <xdr:col>3</xdr:col>
                <xdr:colOff>47625</xdr:colOff>
                <xdr:row>9</xdr:row>
                <xdr:rowOff>66675</xdr:rowOff>
              </from>
              <to>
                <xdr:col>3</xdr:col>
                <xdr:colOff>1028700</xdr:colOff>
                <xdr:row>10</xdr:row>
                <xdr:rowOff>171450</xdr:rowOff>
              </to>
            </anchor>
          </controlPr>
        </control>
      </mc:Choice>
      <mc:Fallback>
        <control shapeId="13316" r:id="rId6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1668D-BE26-4524-A4DB-383C3A4CA810}">
  <sheetPr codeName="Sheet5"/>
  <dimension ref="B1:JX27"/>
  <sheetViews>
    <sheetView topLeftCell="B1" workbookViewId="0">
      <selection activeCell="C4" sqref="C4:D5"/>
    </sheetView>
  </sheetViews>
  <sheetFormatPr defaultRowHeight="15"/>
  <cols>
    <col min="1" max="1" width="0" hidden="1" customWidth="1"/>
    <col min="2" max="2" width="32.28515625" customWidth="1"/>
    <col min="3" max="4" width="15.7109375" customWidth="1"/>
    <col min="5" max="5" width="40.140625" customWidth="1"/>
    <col min="6" max="6" width="13.85546875" customWidth="1"/>
    <col min="7" max="7" width="26.140625" customWidth="1"/>
    <col min="8" max="8" width="45.28515625" customWidth="1"/>
  </cols>
  <sheetData>
    <row r="1" spans="2:284">
      <c r="B1" s="30"/>
      <c r="C1" s="31"/>
      <c r="D1" s="31"/>
      <c r="E1" s="31"/>
      <c r="F1" s="32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/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/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  <c r="FL1" s="39"/>
      <c r="FM1" s="39"/>
      <c r="FN1" s="39"/>
      <c r="FO1" s="39"/>
      <c r="FP1" s="39"/>
      <c r="FQ1" s="39"/>
      <c r="FR1" s="39"/>
      <c r="FS1" s="39"/>
      <c r="FT1" s="39"/>
      <c r="FU1" s="39"/>
      <c r="FV1" s="39"/>
      <c r="FW1" s="39"/>
      <c r="FX1" s="39"/>
      <c r="FY1" s="39"/>
      <c r="FZ1" s="39"/>
      <c r="GA1" s="39"/>
      <c r="GB1" s="39"/>
      <c r="GC1" s="39"/>
      <c r="GD1" s="39"/>
      <c r="GE1" s="39"/>
      <c r="GF1" s="39"/>
      <c r="GG1" s="39"/>
      <c r="GH1" s="39"/>
      <c r="GI1" s="39"/>
      <c r="GJ1" s="39"/>
      <c r="GK1" s="39"/>
      <c r="GL1" s="39"/>
      <c r="GM1" s="39"/>
      <c r="GN1" s="39"/>
      <c r="GO1" s="39"/>
      <c r="GP1" s="39"/>
      <c r="GQ1" s="39"/>
      <c r="GR1" s="39"/>
      <c r="GS1" s="39"/>
      <c r="GT1" s="39"/>
      <c r="GU1" s="39"/>
      <c r="GV1" s="39"/>
      <c r="GW1" s="39"/>
      <c r="GX1" s="39"/>
      <c r="GY1" s="39"/>
      <c r="GZ1" s="39"/>
      <c r="HA1" s="39"/>
      <c r="HB1" s="39"/>
      <c r="HC1" s="39"/>
      <c r="HD1" s="39"/>
      <c r="HE1" s="39"/>
      <c r="HF1" s="39"/>
      <c r="HG1" s="39"/>
      <c r="HH1" s="39"/>
      <c r="HI1" s="39"/>
      <c r="HJ1" s="39"/>
      <c r="HK1" s="39"/>
      <c r="HL1" s="39"/>
      <c r="HM1" s="39"/>
      <c r="HN1" s="39"/>
      <c r="HO1" s="39"/>
      <c r="HP1" s="39"/>
      <c r="HQ1" s="39"/>
      <c r="HR1" s="39"/>
      <c r="HS1" s="39"/>
      <c r="HT1" s="39"/>
      <c r="HU1" s="39"/>
      <c r="HV1" s="39"/>
      <c r="HW1" s="39"/>
      <c r="HX1" s="39"/>
      <c r="HY1" s="39"/>
      <c r="HZ1" s="39"/>
      <c r="IA1" s="39"/>
      <c r="IB1" s="39"/>
      <c r="IC1" s="39"/>
      <c r="ID1" s="39"/>
      <c r="IE1" s="39"/>
      <c r="IF1" s="39"/>
      <c r="IG1" s="39"/>
      <c r="IH1" s="39"/>
      <c r="II1" s="39"/>
      <c r="IJ1" s="39"/>
      <c r="IK1" s="39"/>
      <c r="IL1" s="39"/>
      <c r="IM1" s="39"/>
      <c r="IN1" s="39"/>
      <c r="IO1" s="39"/>
      <c r="IP1" s="39"/>
      <c r="IQ1" s="39"/>
      <c r="IR1" s="39"/>
      <c r="IS1" s="39"/>
      <c r="IT1" s="39"/>
      <c r="IU1" s="39"/>
      <c r="IV1" s="39"/>
      <c r="IW1" s="39"/>
      <c r="IX1" s="39"/>
      <c r="IY1" s="39"/>
      <c r="IZ1" s="39"/>
      <c r="JA1" s="39"/>
      <c r="JB1" s="39"/>
      <c r="JC1" s="39"/>
      <c r="JD1" s="39"/>
      <c r="JE1" s="39"/>
      <c r="JF1" s="39"/>
      <c r="JG1" s="39"/>
      <c r="JH1" s="39"/>
      <c r="JI1" s="39"/>
      <c r="JJ1" s="39"/>
      <c r="JK1" s="39"/>
      <c r="JL1" s="39"/>
      <c r="JM1" s="39"/>
      <c r="JN1" s="39"/>
      <c r="JO1" s="39"/>
      <c r="JP1" s="39"/>
      <c r="JQ1" s="39"/>
      <c r="JR1" s="39"/>
      <c r="JS1" s="39"/>
      <c r="JT1" s="39"/>
      <c r="JU1" s="39"/>
      <c r="JV1" s="39"/>
      <c r="JW1" s="39"/>
      <c r="JX1" s="39"/>
    </row>
    <row r="2" spans="2:284" ht="60" customHeight="1">
      <c r="B2" s="93"/>
      <c r="C2" s="94"/>
      <c r="D2" s="94"/>
      <c r="E2" s="94"/>
      <c r="F2" s="95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  <c r="IA2" s="39"/>
      <c r="IB2" s="39"/>
      <c r="IC2" s="39"/>
      <c r="ID2" s="39"/>
      <c r="IE2" s="39"/>
      <c r="IF2" s="39"/>
      <c r="IG2" s="39"/>
      <c r="IH2" s="39"/>
      <c r="II2" s="39"/>
      <c r="IJ2" s="39"/>
      <c r="IK2" s="39"/>
      <c r="IL2" s="39"/>
      <c r="IM2" s="39"/>
      <c r="IN2" s="39"/>
      <c r="IO2" s="39"/>
      <c r="IP2" s="39"/>
      <c r="IQ2" s="39"/>
      <c r="IR2" s="39"/>
      <c r="IS2" s="39"/>
      <c r="IT2" s="39"/>
      <c r="IU2" s="39"/>
      <c r="IV2" s="39"/>
      <c r="IW2" s="39"/>
      <c r="IX2" s="39"/>
      <c r="IY2" s="39"/>
      <c r="IZ2" s="39"/>
      <c r="JA2" s="39"/>
      <c r="JB2" s="39"/>
      <c r="JC2" s="39"/>
      <c r="JD2" s="39"/>
      <c r="JE2" s="39"/>
      <c r="JF2" s="39"/>
      <c r="JG2" s="39"/>
      <c r="JH2" s="39"/>
      <c r="JI2" s="39"/>
      <c r="JJ2" s="39"/>
      <c r="JK2" s="39"/>
      <c r="JL2" s="39"/>
      <c r="JM2" s="39"/>
      <c r="JN2" s="39"/>
      <c r="JO2" s="39"/>
      <c r="JP2" s="39"/>
      <c r="JQ2" s="39"/>
      <c r="JR2" s="39"/>
      <c r="JS2" s="39"/>
      <c r="JT2" s="39"/>
      <c r="JU2" s="39"/>
      <c r="JV2" s="39"/>
      <c r="JW2" s="39"/>
      <c r="JX2" s="39"/>
    </row>
    <row r="3" spans="2:284" ht="15.75" thickBot="1">
      <c r="B3" s="33"/>
      <c r="C3" s="34"/>
      <c r="D3" s="34"/>
      <c r="E3" s="35"/>
    </row>
    <row r="4" spans="2:284" ht="23.25" customHeight="1">
      <c r="B4" s="33"/>
      <c r="C4" s="100" t="s">
        <v>13</v>
      </c>
      <c r="D4" s="101"/>
      <c r="E4" s="35"/>
    </row>
    <row r="5" spans="2:284" ht="18" thickBot="1">
      <c r="B5" s="33"/>
      <c r="C5" s="102"/>
      <c r="D5" s="103"/>
      <c r="E5" s="35"/>
      <c r="H5" s="3" t="s">
        <v>6</v>
      </c>
    </row>
    <row r="6" spans="2:284">
      <c r="B6" s="33"/>
      <c r="C6" s="34"/>
      <c r="D6" s="34"/>
      <c r="E6" s="35"/>
    </row>
    <row r="7" spans="2:284" ht="15.75" thickBot="1">
      <c r="B7" s="33"/>
      <c r="C7" s="34"/>
      <c r="D7" s="34"/>
      <c r="E7" s="35"/>
    </row>
    <row r="8" spans="2:284" ht="15.75" thickBot="1">
      <c r="B8" s="33"/>
      <c r="C8" s="22" t="s">
        <v>3</v>
      </c>
      <c r="D8" s="23" t="s">
        <v>0</v>
      </c>
      <c r="E8" s="35"/>
      <c r="H8" s="28" t="s">
        <v>2</v>
      </c>
    </row>
    <row r="9" spans="2:284" ht="15.75" thickBot="1">
      <c r="B9" s="33"/>
      <c r="C9" s="24">
        <v>0</v>
      </c>
      <c r="D9" s="26" t="str">
        <f>IF(C9=0,"0",H9)</f>
        <v>0</v>
      </c>
      <c r="E9" s="35"/>
      <c r="H9" s="104" t="e">
        <f>(1+POWER(10,C9/20))/(1-POWER(10,C9/20))</f>
        <v>#DIV/0!</v>
      </c>
    </row>
    <row r="10" spans="2:284">
      <c r="B10" s="33"/>
      <c r="C10" s="34"/>
      <c r="D10" s="34"/>
      <c r="E10" s="35"/>
      <c r="H10" s="104"/>
    </row>
    <row r="11" spans="2:284">
      <c r="B11" s="33"/>
      <c r="C11" s="34"/>
      <c r="D11" s="34"/>
      <c r="E11" s="35"/>
      <c r="H11" s="104"/>
    </row>
    <row r="12" spans="2:284">
      <c r="B12" s="33"/>
      <c r="C12" s="34"/>
      <c r="D12" s="34"/>
      <c r="E12" s="35"/>
      <c r="H12" s="28" t="s">
        <v>1</v>
      </c>
    </row>
    <row r="13" spans="2:284">
      <c r="B13" s="33"/>
      <c r="C13" s="34"/>
      <c r="D13" s="34"/>
      <c r="E13" s="35"/>
      <c r="H13" s="104">
        <f>POWER(10,C9/20)</f>
        <v>1</v>
      </c>
    </row>
    <row r="14" spans="2:284">
      <c r="B14" s="33"/>
      <c r="C14" s="34"/>
      <c r="D14" s="34"/>
      <c r="E14" s="35"/>
      <c r="H14" s="104"/>
    </row>
    <row r="15" spans="2:284">
      <c r="B15" s="33"/>
      <c r="C15" s="34"/>
      <c r="D15" s="34"/>
      <c r="E15" s="35"/>
      <c r="H15" s="104"/>
    </row>
    <row r="16" spans="2:284">
      <c r="B16" s="33"/>
      <c r="C16" s="34"/>
      <c r="D16" s="34"/>
      <c r="E16" s="35"/>
      <c r="H16" s="29" t="s">
        <v>4</v>
      </c>
    </row>
    <row r="17" spans="2:8" ht="15.75" thickBot="1">
      <c r="B17" s="36"/>
      <c r="C17" s="37"/>
      <c r="D17" s="37"/>
      <c r="E17" s="38"/>
      <c r="H17" s="99"/>
    </row>
    <row r="18" spans="2:8">
      <c r="H18" s="99"/>
    </row>
    <row r="19" spans="2:8">
      <c r="H19" s="99"/>
    </row>
    <row r="20" spans="2:8">
      <c r="H20" s="28" t="s">
        <v>5</v>
      </c>
    </row>
    <row r="21" spans="2:8">
      <c r="H21" s="104">
        <f>100*(H13*H13)</f>
        <v>100</v>
      </c>
    </row>
    <row r="22" spans="2:8">
      <c r="H22" s="104"/>
    </row>
    <row r="23" spans="2:8">
      <c r="H23" s="104"/>
    </row>
    <row r="24" spans="2:8">
      <c r="H24" s="1"/>
    </row>
    <row r="25" spans="2:8">
      <c r="H25" s="2"/>
    </row>
    <row r="26" spans="2:8">
      <c r="H26" s="2"/>
    </row>
    <row r="27" spans="2:8">
      <c r="H27" s="2"/>
    </row>
  </sheetData>
  <mergeCells count="6">
    <mergeCell ref="H21:H23"/>
    <mergeCell ref="B2:F2"/>
    <mergeCell ref="C4:D5"/>
    <mergeCell ref="H9:H11"/>
    <mergeCell ref="H13:H15"/>
    <mergeCell ref="H17:H19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5361" r:id="rId3" name="CommandButton1">
          <controlPr defaultSize="0" autoLine="0" r:id="rId4">
            <anchor moveWithCells="1">
              <from>
                <xdr:col>2</xdr:col>
                <xdr:colOff>19050</xdr:colOff>
                <xdr:row>9</xdr:row>
                <xdr:rowOff>66675</xdr:rowOff>
              </from>
              <to>
                <xdr:col>2</xdr:col>
                <xdr:colOff>1000125</xdr:colOff>
                <xdr:row>10</xdr:row>
                <xdr:rowOff>171450</xdr:rowOff>
              </to>
            </anchor>
          </controlPr>
        </control>
      </mc:Choice>
      <mc:Fallback>
        <control shapeId="15361" r:id="rId3" name="CommandButton1"/>
      </mc:Fallback>
    </mc:AlternateContent>
    <mc:AlternateContent xmlns:mc="http://schemas.openxmlformats.org/markup-compatibility/2006">
      <mc:Choice Requires="x14">
        <control shapeId="15362" r:id="rId5" name="CommandButton2">
          <controlPr defaultSize="0" autoLine="0" r:id="rId6">
            <anchor moveWithCells="1">
              <from>
                <xdr:col>3</xdr:col>
                <xdr:colOff>47625</xdr:colOff>
                <xdr:row>9</xdr:row>
                <xdr:rowOff>66675</xdr:rowOff>
              </from>
              <to>
                <xdr:col>3</xdr:col>
                <xdr:colOff>1028700</xdr:colOff>
                <xdr:row>10</xdr:row>
                <xdr:rowOff>171450</xdr:rowOff>
              </to>
            </anchor>
          </controlPr>
        </control>
      </mc:Choice>
      <mc:Fallback>
        <control shapeId="15362" r:id="rId5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BF087-E70A-4228-B4CA-22D296127BF0}">
  <sheetPr codeName="Sheet6"/>
  <dimension ref="B1:M40"/>
  <sheetViews>
    <sheetView workbookViewId="0">
      <selection activeCell="F7" sqref="F7"/>
    </sheetView>
  </sheetViews>
  <sheetFormatPr defaultRowHeight="15"/>
  <cols>
    <col min="5" max="6" width="16.7109375" customWidth="1"/>
    <col min="8" max="8" width="16.85546875" customWidth="1"/>
    <col min="11" max="11" width="4" customWidth="1"/>
    <col min="12" max="12" width="1.5703125" customWidth="1"/>
    <col min="13" max="13" width="28" customWidth="1"/>
  </cols>
  <sheetData>
    <row r="1" spans="2:8" ht="15.75" thickBot="1"/>
    <row r="2" spans="2:8">
      <c r="B2" s="13"/>
      <c r="C2" s="14"/>
      <c r="D2" s="14"/>
      <c r="E2" s="14"/>
      <c r="F2" s="14"/>
      <c r="G2" s="14"/>
      <c r="H2" s="19"/>
    </row>
    <row r="3" spans="2:8" ht="68.25" customHeight="1">
      <c r="B3" s="15"/>
      <c r="C3" s="16"/>
      <c r="D3" s="16"/>
      <c r="E3" s="16"/>
      <c r="F3" s="16"/>
      <c r="G3" s="16"/>
      <c r="H3" s="20"/>
    </row>
    <row r="4" spans="2:8" ht="15.75" thickBot="1">
      <c r="B4" s="15"/>
      <c r="C4" s="16"/>
      <c r="D4" s="16"/>
      <c r="E4" s="16"/>
      <c r="F4" s="16"/>
      <c r="G4" s="16"/>
      <c r="H4" s="20"/>
    </row>
    <row r="5" spans="2:8">
      <c r="B5" s="15"/>
      <c r="C5" s="16"/>
      <c r="D5" s="16"/>
      <c r="E5" s="105" t="s">
        <v>9</v>
      </c>
      <c r="F5" s="105" t="s">
        <v>12</v>
      </c>
      <c r="G5" s="16"/>
      <c r="H5" s="20"/>
    </row>
    <row r="6" spans="2:8" ht="15.75" thickBot="1">
      <c r="B6" s="15"/>
      <c r="C6" s="25"/>
      <c r="D6" s="16"/>
      <c r="E6" s="106"/>
      <c r="F6" s="106"/>
      <c r="G6" s="16"/>
      <c r="H6" s="20"/>
    </row>
    <row r="7" spans="2:8" ht="15.75" thickBot="1">
      <c r="B7" s="15"/>
      <c r="C7" s="16"/>
      <c r="D7" s="16"/>
      <c r="E7" s="12">
        <v>-10</v>
      </c>
      <c r="F7" s="27">
        <f>IF(E7&gt;0,F36,IF(E7&lt;0,M36,"0"))</f>
        <v>100</v>
      </c>
      <c r="G7" s="16"/>
      <c r="H7" s="20"/>
    </row>
    <row r="8" spans="2:8">
      <c r="B8" s="15"/>
      <c r="C8" s="16"/>
      <c r="D8" s="16"/>
      <c r="E8" s="16"/>
      <c r="F8" s="16"/>
      <c r="G8" s="16"/>
      <c r="H8" s="20"/>
    </row>
    <row r="9" spans="2:8">
      <c r="B9" s="15"/>
      <c r="C9" s="16"/>
      <c r="D9" s="16"/>
      <c r="E9" s="16"/>
      <c r="F9" s="16"/>
      <c r="G9" s="16"/>
      <c r="H9" s="20"/>
    </row>
    <row r="10" spans="2:8">
      <c r="B10" s="15"/>
      <c r="C10" s="16"/>
      <c r="D10" s="16"/>
      <c r="E10" s="16"/>
      <c r="F10" s="16"/>
      <c r="G10" s="16"/>
      <c r="H10" s="20"/>
    </row>
    <row r="11" spans="2:8">
      <c r="B11" s="15"/>
      <c r="C11" s="16"/>
      <c r="D11" s="16"/>
      <c r="E11" s="16"/>
      <c r="F11" s="16"/>
      <c r="G11" s="16"/>
      <c r="H11" s="20"/>
    </row>
    <row r="12" spans="2:8">
      <c r="B12" s="15"/>
      <c r="C12" s="16"/>
      <c r="D12" s="16"/>
      <c r="E12" s="16"/>
      <c r="F12" s="16"/>
      <c r="G12" s="16"/>
      <c r="H12" s="20"/>
    </row>
    <row r="13" spans="2:8">
      <c r="B13" s="15"/>
      <c r="C13" s="16"/>
      <c r="D13" s="16"/>
      <c r="E13" s="16"/>
      <c r="F13" s="16"/>
      <c r="G13" s="16"/>
      <c r="H13" s="20"/>
    </row>
    <row r="14" spans="2:8">
      <c r="B14" s="15"/>
      <c r="C14" s="16"/>
      <c r="D14" s="16"/>
      <c r="E14" s="16"/>
      <c r="F14" s="16"/>
      <c r="G14" s="16"/>
      <c r="H14" s="20"/>
    </row>
    <row r="15" spans="2:8">
      <c r="B15" s="15"/>
      <c r="C15" s="16"/>
      <c r="D15" s="16"/>
      <c r="E15" s="16"/>
      <c r="F15" s="16"/>
      <c r="G15" s="16"/>
      <c r="H15" s="20"/>
    </row>
    <row r="16" spans="2:8" ht="15.75" thickBot="1">
      <c r="B16" s="17"/>
      <c r="C16" s="18"/>
      <c r="D16" s="18"/>
      <c r="E16" s="18"/>
      <c r="F16" s="18"/>
      <c r="G16" s="18"/>
      <c r="H16" s="21"/>
    </row>
    <row r="21" spans="2:13" ht="15.75" thickBot="1"/>
    <row r="22" spans="2:13" ht="15.75" thickBot="1">
      <c r="F22" s="11" t="s">
        <v>10</v>
      </c>
      <c r="M22" s="11" t="s">
        <v>11</v>
      </c>
    </row>
    <row r="23" spans="2:13" ht="15.75" thickBot="1">
      <c r="B23" s="6" t="s">
        <v>3</v>
      </c>
      <c r="C23" s="7" t="s">
        <v>0</v>
      </c>
      <c r="F23" s="10" t="s">
        <v>2</v>
      </c>
      <c r="I23" s="6" t="s">
        <v>3</v>
      </c>
      <c r="J23" s="6" t="s">
        <v>0</v>
      </c>
      <c r="M23" s="10" t="s">
        <v>2</v>
      </c>
    </row>
    <row r="24" spans="2:13" ht="15.75" thickBot="1">
      <c r="B24" s="43" t="e">
        <f>F24</f>
        <v>#NUM!</v>
      </c>
      <c r="C24" s="42">
        <f>'VSWR RL &amp; Reflected Loss'!D30</f>
        <v>0</v>
      </c>
      <c r="F24" s="98" t="e">
        <f>20*LOG((C24-1)/(C24+1))</f>
        <v>#NUM!</v>
      </c>
      <c r="I24" s="42">
        <f>'VSWR RL &amp; Reflected Loss'!D30</f>
        <v>0</v>
      </c>
      <c r="J24" s="41" t="e">
        <f>M24</f>
        <v>#DIV/0!</v>
      </c>
      <c r="M24" s="98" t="e">
        <f>(1+POWER(10,I24/20))/(1-POWER(10,I24/20))</f>
        <v>#DIV/0!</v>
      </c>
    </row>
    <row r="25" spans="2:13" ht="15.75" thickBot="1">
      <c r="C25" s="6" t="s">
        <v>7</v>
      </c>
      <c r="F25" s="98"/>
      <c r="I25" s="6" t="s">
        <v>8</v>
      </c>
      <c r="M25" s="98"/>
    </row>
    <row r="26" spans="2:13">
      <c r="F26" s="98"/>
      <c r="M26" s="98"/>
    </row>
    <row r="27" spans="2:13">
      <c r="F27" s="8" t="s">
        <v>1</v>
      </c>
      <c r="M27" s="8" t="s">
        <v>1</v>
      </c>
    </row>
    <row r="28" spans="2:13">
      <c r="F28" s="98">
        <f>(C24-1)/(C24+1)</f>
        <v>-1</v>
      </c>
      <c r="M28" s="98">
        <f>POWER(10,I24/20)</f>
        <v>1</v>
      </c>
    </row>
    <row r="29" spans="2:13">
      <c r="F29" s="98"/>
      <c r="M29" s="98"/>
    </row>
    <row r="30" spans="2:13">
      <c r="F30" s="98"/>
      <c r="M30" s="98"/>
    </row>
    <row r="31" spans="2:13">
      <c r="F31" s="9" t="s">
        <v>4</v>
      </c>
      <c r="M31" s="9" t="s">
        <v>4</v>
      </c>
    </row>
    <row r="32" spans="2:13">
      <c r="F32" s="107" t="e">
        <f>(1+POWER(10,F24/20))/(1-POWER(10,F24/20))</f>
        <v>#NUM!</v>
      </c>
      <c r="M32" s="99"/>
    </row>
    <row r="33" spans="6:13">
      <c r="F33" s="107"/>
      <c r="M33" s="99"/>
    </row>
    <row r="34" spans="6:13">
      <c r="F34" s="107"/>
      <c r="M34" s="99"/>
    </row>
    <row r="35" spans="6:13">
      <c r="F35" s="8" t="s">
        <v>5</v>
      </c>
      <c r="M35" s="8" t="s">
        <v>5</v>
      </c>
    </row>
    <row r="36" spans="6:13">
      <c r="F36" s="98">
        <f>100*(F28*F28)</f>
        <v>100</v>
      </c>
      <c r="M36" s="98">
        <f>100*(M28*M28)</f>
        <v>100</v>
      </c>
    </row>
    <row r="37" spans="6:13">
      <c r="F37" s="98"/>
      <c r="M37" s="98"/>
    </row>
    <row r="38" spans="6:13">
      <c r="F38" s="98"/>
      <c r="M38" s="98"/>
    </row>
    <row r="39" spans="6:13">
      <c r="M39" s="1"/>
    </row>
    <row r="40" spans="6:13">
      <c r="M40" s="2"/>
    </row>
  </sheetData>
  <mergeCells count="10">
    <mergeCell ref="M24:M26"/>
    <mergeCell ref="M28:M30"/>
    <mergeCell ref="M32:M34"/>
    <mergeCell ref="M36:M38"/>
    <mergeCell ref="F24:F26"/>
    <mergeCell ref="E5:E6"/>
    <mergeCell ref="F5:F6"/>
    <mergeCell ref="F28:F30"/>
    <mergeCell ref="F32:F34"/>
    <mergeCell ref="F36:F3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40" r:id="rId3" name="CommandButton1">
          <controlPr defaultSize="0" autoLine="0" r:id="rId4">
            <anchor moveWithCells="1">
              <from>
                <xdr:col>4</xdr:col>
                <xdr:colOff>85725</xdr:colOff>
                <xdr:row>7</xdr:row>
                <xdr:rowOff>85725</xdr:rowOff>
              </from>
              <to>
                <xdr:col>4</xdr:col>
                <xdr:colOff>1066800</xdr:colOff>
                <xdr:row>9</xdr:row>
                <xdr:rowOff>0</xdr:rowOff>
              </to>
            </anchor>
          </controlPr>
        </control>
      </mc:Choice>
      <mc:Fallback>
        <control shapeId="14340" r:id="rId3" name="CommandButton1"/>
      </mc:Fallback>
    </mc:AlternateContent>
    <mc:AlternateContent xmlns:mc="http://schemas.openxmlformats.org/markup-compatibility/2006">
      <mc:Choice Requires="x14">
        <control shapeId="14341" r:id="rId5" name="CommandButton2">
          <controlPr defaultSize="0" autoLine="0" r:id="rId6">
            <anchor moveWithCells="1">
              <from>
                <xdr:col>5</xdr:col>
                <xdr:colOff>47625</xdr:colOff>
                <xdr:row>7</xdr:row>
                <xdr:rowOff>85725</xdr:rowOff>
              </from>
              <to>
                <xdr:col>5</xdr:col>
                <xdr:colOff>1028700</xdr:colOff>
                <xdr:row>9</xdr:row>
                <xdr:rowOff>0</xdr:rowOff>
              </to>
            </anchor>
          </controlPr>
        </control>
      </mc:Choice>
      <mc:Fallback>
        <control shapeId="14341" r:id="rId5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VSWR RL &amp; Reflected Loss</vt:lpstr>
      <vt:lpstr>db to vswr</vt:lpstr>
      <vt:lpstr>db to vswr (original)</vt:lpstr>
      <vt:lpstr>missmatch loss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</dc:creator>
  <cp:lastModifiedBy>Mina D</cp:lastModifiedBy>
  <dcterms:created xsi:type="dcterms:W3CDTF">2020-03-31T14:29:13Z</dcterms:created>
  <dcterms:modified xsi:type="dcterms:W3CDTF">2020-06-05T20:15:38Z</dcterms:modified>
</cp:coreProperties>
</file>